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5550" windowHeight="4785" activeTab="0"/>
  </bookViews>
  <sheets>
    <sheet name="Summary" sheetId="1" r:id="rId1"/>
    <sheet name="Results" sheetId="2" r:id="rId2"/>
  </sheets>
  <definedNames>
    <definedName name="DATABASE" localSheetId="1">'Results'!$A$43:$B$53</definedName>
    <definedName name="_xlnm.Print_Area" localSheetId="1">'Results'!$A$1:$G$45</definedName>
    <definedName name="_xlnm.Print_Area" localSheetId="0">'Summary'!$A$1:$M$82</definedName>
    <definedName name="solver_adj" localSheetId="1" hidden="1">'Results'!$A$44:$B$44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200</definedName>
    <definedName name="solver_lhs1" localSheetId="1" hidden="1">'Results'!#REF!</definedName>
    <definedName name="solver_lhs2" localSheetId="1" hidden="1">'Results'!#REF!</definedName>
    <definedName name="solver_lhs3" localSheetId="1" hidden="1">'Results'!$B$44</definedName>
    <definedName name="solver_lhs4" localSheetId="1" hidden="1">'Results'!#REF!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'Results'!$B$55</definedName>
    <definedName name="solver_pre" localSheetId="1" hidden="1">0.0000001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3</definedName>
    <definedName name="solver_rhs1" localSheetId="1" hidden="1">0.1</definedName>
    <definedName name="solver_rhs2" localSheetId="1" hidden="1">30</definedName>
    <definedName name="solver_rhs3" localSheetId="1" hidden="1">0.5</definedName>
    <definedName name="solver_rhs4" localSheetId="1" hidden="1">0</definedName>
    <definedName name="solver_scl" localSheetId="1" hidden="1">2</definedName>
    <definedName name="solver_sho" localSheetId="1" hidden="1">2</definedName>
    <definedName name="solver_tim" localSheetId="1" hidden="1">200</definedName>
    <definedName name="solver_tmp" localSheetId="1" hidden="1">0</definedName>
    <definedName name="solver_tol" localSheetId="1" hidden="1">0.00005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<sst xmlns="http://schemas.openxmlformats.org/spreadsheetml/2006/main" count="203" uniqueCount="84">
  <si>
    <t>A</t>
  </si>
  <si>
    <t>B</t>
  </si>
  <si>
    <t>C</t>
  </si>
  <si>
    <t>D</t>
  </si>
  <si>
    <t>E</t>
  </si>
  <si>
    <t>F</t>
  </si>
  <si>
    <t>G</t>
  </si>
  <si>
    <t>H</t>
  </si>
  <si>
    <t>CONTROL</t>
  </si>
  <si>
    <t>MESSAGES:</t>
  </si>
  <si>
    <t>%B/Bo</t>
  </si>
  <si>
    <t>Date:</t>
  </si>
  <si>
    <t>Technician:</t>
  </si>
  <si>
    <t>Date of Analysis:</t>
  </si>
  <si>
    <t>Filename:</t>
  </si>
  <si>
    <t/>
  </si>
  <si>
    <t>Mercury Science Inc</t>
  </si>
  <si>
    <t>Domoic Acid Immunoassay</t>
  </si>
  <si>
    <t>Sample ID</t>
  </si>
  <si>
    <t>Wells</t>
  </si>
  <si>
    <t>Extract</t>
  </si>
  <si>
    <t>Conc.</t>
  </si>
  <si>
    <t>Clam</t>
  </si>
  <si>
    <t>Dilution</t>
  </si>
  <si>
    <t>Factor</t>
  </si>
  <si>
    <t>Weight</t>
  </si>
  <si>
    <t>grams</t>
  </si>
  <si>
    <t>mL</t>
  </si>
  <si>
    <t>Volume</t>
  </si>
  <si>
    <t>Extraction</t>
  </si>
  <si>
    <t>(ppb)</t>
  </si>
  <si>
    <t>Control</t>
  </si>
  <si>
    <t>(ppm)</t>
  </si>
  <si>
    <t>Raw Data</t>
  </si>
  <si>
    <t>1 A/B</t>
  </si>
  <si>
    <t>1 C/D</t>
  </si>
  <si>
    <t>1 E/F</t>
  </si>
  <si>
    <t>1 G/H</t>
  </si>
  <si>
    <t>2 A/B</t>
  </si>
  <si>
    <t>2 C/D</t>
  </si>
  <si>
    <t>2 E/F</t>
  </si>
  <si>
    <t>2 G/H</t>
  </si>
  <si>
    <t>3 A/B</t>
  </si>
  <si>
    <t>3 C/D</t>
  </si>
  <si>
    <t>3 E/F</t>
  </si>
  <si>
    <t>3 G/H</t>
  </si>
  <si>
    <t>4 A/B</t>
  </si>
  <si>
    <t>4 C/D</t>
  </si>
  <si>
    <t>4 E/F</t>
  </si>
  <si>
    <t>4 G/H</t>
  </si>
  <si>
    <t>5 A/B</t>
  </si>
  <si>
    <t>5 C/D</t>
  </si>
  <si>
    <t>5 E/F</t>
  </si>
  <si>
    <t>5 G/H</t>
  </si>
  <si>
    <t>6 A/B</t>
  </si>
  <si>
    <t>6 C/D</t>
  </si>
  <si>
    <t>6 E/F</t>
  </si>
  <si>
    <t>6 G/H</t>
  </si>
  <si>
    <t>7 A/B</t>
  </si>
  <si>
    <t>7 C/D</t>
  </si>
  <si>
    <t>7 E/F</t>
  </si>
  <si>
    <t>7 G/H</t>
  </si>
  <si>
    <t>8 A/B</t>
  </si>
  <si>
    <t>8 C/D</t>
  </si>
  <si>
    <t>8 E/F</t>
  </si>
  <si>
    <t>8 G/H</t>
  </si>
  <si>
    <t>9 A/B</t>
  </si>
  <si>
    <t>9 C/D</t>
  </si>
  <si>
    <t>9 E/F</t>
  </si>
  <si>
    <t>9 G/H</t>
  </si>
  <si>
    <t>10 A/B</t>
  </si>
  <si>
    <t>10 C/D</t>
  </si>
  <si>
    <t>10 E/F</t>
  </si>
  <si>
    <t>10 G/H</t>
  </si>
  <si>
    <t>11 A/B</t>
  </si>
  <si>
    <t>11 C/D</t>
  </si>
  <si>
    <t>11 E/F</t>
  </si>
  <si>
    <t>11 G/H</t>
  </si>
  <si>
    <t>12 A/B</t>
  </si>
  <si>
    <t>12 C/D</t>
  </si>
  <si>
    <t>12 E/F</t>
  </si>
  <si>
    <t>12 G/H</t>
  </si>
  <si>
    <t>Average</t>
  </si>
  <si>
    <t>Signal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</si>
</sst>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"/>
    <numFmt numFmtId="167" formatCode="0.000000"/>
    <numFmt numFmtId="168" formatCode="0.00000"/>
    <numFmt numFmtId="169" formatCode="0.0000"/>
    <numFmt numFmtId="170" formatCode=";;;"/>
    <numFmt numFmtId="171" formatCode="00000"/>
    <numFmt numFmtId="172" formatCode="0.000000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20"/>
      <name val="Arial"/>
      <family val="2"/>
    </font>
    <font>
      <sz val="8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1" fontId="1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shrinkToFit="1"/>
    </xf>
    <xf numFmtId="0" fontId="18" fillId="2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0"/>
  <sheetViews>
    <sheetView tabSelected="1" zoomScale="75" zoomScaleNormal="75" workbookViewId="0" topLeftCell="A1">
      <selection activeCell="B11" sqref="B11"/>
    </sheetView>
  </sheetViews>
  <sheetFormatPr defaultColWidth="9.00390625" defaultRowHeight="15" customHeight="1"/>
  <cols>
    <col min="1" max="1" width="17.875" style="0" customWidth="1"/>
    <col min="2" max="5" width="12.75390625" style="23" customWidth="1"/>
    <col min="6" max="13" width="12.75390625" style="0" customWidth="1"/>
  </cols>
  <sheetData>
    <row r="1" spans="1:13" s="43" customFormat="1" ht="18" customHeight="1">
      <c r="A1" s="39" t="s">
        <v>16</v>
      </c>
      <c r="B1" s="40"/>
      <c r="C1" s="54"/>
      <c r="D1" s="54"/>
      <c r="E1" s="55"/>
      <c r="F1" s="53"/>
      <c r="G1" s="53"/>
      <c r="H1" s="53"/>
      <c r="I1" s="53"/>
      <c r="J1" s="53"/>
      <c r="K1" s="53"/>
      <c r="L1" s="53"/>
      <c r="M1" s="53"/>
    </row>
    <row r="2" spans="1:13" s="43" customFormat="1" ht="18" customHeight="1">
      <c r="A2" s="55"/>
      <c r="B2" s="55"/>
      <c r="C2" s="54"/>
      <c r="D2" s="54"/>
      <c r="E2" s="55"/>
      <c r="F2" s="53"/>
      <c r="G2" s="53"/>
      <c r="H2" s="53"/>
      <c r="I2" s="53"/>
      <c r="J2" s="53"/>
      <c r="K2" s="53"/>
      <c r="L2" s="53"/>
      <c r="M2" s="53"/>
    </row>
    <row r="3" spans="1:13" s="43" customFormat="1" ht="18" customHeight="1">
      <c r="A3" s="56" t="s">
        <v>14</v>
      </c>
      <c r="B3" s="40"/>
      <c r="C3" s="54"/>
      <c r="D3" s="54"/>
      <c r="E3" s="55"/>
      <c r="F3" s="53"/>
      <c r="G3" s="53"/>
      <c r="H3" s="53"/>
      <c r="I3" s="53"/>
      <c r="J3" s="53"/>
      <c r="K3" s="53"/>
      <c r="L3" s="53"/>
      <c r="M3" s="53"/>
    </row>
    <row r="4" spans="1:13" s="43" customFormat="1" ht="18" customHeight="1">
      <c r="A4" s="56" t="s">
        <v>11</v>
      </c>
      <c r="B4" s="55"/>
      <c r="C4" s="54"/>
      <c r="D4" s="54"/>
      <c r="E4" s="55"/>
      <c r="F4" s="53"/>
      <c r="G4" s="53"/>
      <c r="H4" s="53"/>
      <c r="I4" s="53"/>
      <c r="J4" s="53"/>
      <c r="K4" s="53"/>
      <c r="L4" s="53"/>
      <c r="M4" s="53"/>
    </row>
    <row r="5" spans="1:13" s="43" customFormat="1" ht="18" customHeight="1">
      <c r="A5" s="56" t="s">
        <v>12</v>
      </c>
      <c r="B5" s="55"/>
      <c r="C5" s="54"/>
      <c r="D5" s="54"/>
      <c r="E5" s="55"/>
      <c r="F5" s="53"/>
      <c r="G5" s="53"/>
      <c r="H5" s="53"/>
      <c r="I5" s="53"/>
      <c r="J5" s="53"/>
      <c r="K5" s="53"/>
      <c r="L5" s="53"/>
      <c r="M5" s="53"/>
    </row>
    <row r="6" spans="1:13" s="43" customFormat="1" ht="18" customHeight="1">
      <c r="A6" s="56" t="s">
        <v>13</v>
      </c>
      <c r="B6" s="55"/>
      <c r="C6" s="54"/>
      <c r="D6" s="54"/>
      <c r="E6" s="55"/>
      <c r="F6" s="53"/>
      <c r="G6" s="53"/>
      <c r="H6" s="53"/>
      <c r="I6" s="53"/>
      <c r="J6" s="53"/>
      <c r="K6" s="53"/>
      <c r="L6" s="53"/>
      <c r="M6" s="53"/>
    </row>
    <row r="7" spans="1:13" s="43" customFormat="1" ht="18" customHeight="1">
      <c r="A7" s="56"/>
      <c r="B7" s="55"/>
      <c r="C7" s="54"/>
      <c r="D7" s="54"/>
      <c r="E7" s="55"/>
      <c r="F7" s="70" t="s">
        <v>17</v>
      </c>
      <c r="G7" s="70"/>
      <c r="H7" s="70"/>
      <c r="I7" s="70"/>
      <c r="J7" s="57"/>
      <c r="K7" s="53"/>
      <c r="L7" s="53"/>
      <c r="M7" s="53"/>
    </row>
    <row r="8" spans="1:13" s="43" customFormat="1" ht="18" customHeight="1">
      <c r="A8" s="53"/>
      <c r="B8" s="55"/>
      <c r="C8" s="54"/>
      <c r="D8" s="54"/>
      <c r="E8" s="55"/>
      <c r="F8" s="53"/>
      <c r="G8" s="69" t="s">
        <v>33</v>
      </c>
      <c r="H8" s="69"/>
      <c r="I8" s="53"/>
      <c r="J8" s="53"/>
      <c r="K8" s="53"/>
      <c r="L8" s="53"/>
      <c r="M8" s="53"/>
    </row>
    <row r="9" spans="1:13" s="43" customFormat="1" ht="18" customHeight="1">
      <c r="A9" s="55"/>
      <c r="B9" s="55"/>
      <c r="C9" s="54"/>
      <c r="D9" s="54"/>
      <c r="E9" s="55"/>
      <c r="F9" s="53"/>
      <c r="G9" s="53"/>
      <c r="H9" s="53"/>
      <c r="I9" s="53"/>
      <c r="J9" s="53"/>
      <c r="K9" s="53"/>
      <c r="L9" s="53"/>
      <c r="M9" s="53"/>
    </row>
    <row r="10" spans="1:13" s="43" customFormat="1" ht="18" customHeight="1">
      <c r="A10" s="55"/>
      <c r="B10" s="55">
        <v>1</v>
      </c>
      <c r="C10" s="54">
        <v>2</v>
      </c>
      <c r="D10" s="54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</row>
    <row r="11" spans="1:13" s="43" customFormat="1" ht="18" customHeight="1">
      <c r="A11" s="55" t="s">
        <v>0</v>
      </c>
      <c r="B11" s="58">
        <v>2504</v>
      </c>
      <c r="C11" s="58">
        <v>2488</v>
      </c>
      <c r="D11" s="58">
        <v>2387</v>
      </c>
      <c r="E11" s="58">
        <v>2450</v>
      </c>
      <c r="F11" s="58"/>
      <c r="G11" s="58"/>
      <c r="H11" s="58"/>
      <c r="I11" s="58"/>
      <c r="J11" s="58"/>
      <c r="K11" s="58"/>
      <c r="L11" s="58"/>
      <c r="M11" s="58"/>
    </row>
    <row r="12" spans="1:13" s="43" customFormat="1" ht="18" customHeight="1">
      <c r="A12" s="55" t="s">
        <v>1</v>
      </c>
      <c r="B12" s="58">
        <v>2560</v>
      </c>
      <c r="C12" s="58">
        <v>2532</v>
      </c>
      <c r="D12" s="58">
        <v>2259</v>
      </c>
      <c r="E12" s="58">
        <v>2356</v>
      </c>
      <c r="F12" s="58"/>
      <c r="G12" s="58"/>
      <c r="H12" s="58"/>
      <c r="I12" s="58"/>
      <c r="J12" s="58"/>
      <c r="K12" s="58"/>
      <c r="L12" s="58"/>
      <c r="M12" s="58"/>
    </row>
    <row r="13" spans="1:13" s="43" customFormat="1" ht="18" customHeight="1">
      <c r="A13" s="55" t="s">
        <v>2</v>
      </c>
      <c r="B13" s="58">
        <v>2559</v>
      </c>
      <c r="C13" s="58">
        <v>1392</v>
      </c>
      <c r="D13" s="58">
        <v>2311</v>
      </c>
      <c r="E13" s="58">
        <v>1227</v>
      </c>
      <c r="F13" s="58"/>
      <c r="G13" s="58"/>
      <c r="H13" s="58"/>
      <c r="I13" s="58"/>
      <c r="J13" s="58"/>
      <c r="K13" s="58"/>
      <c r="L13" s="58"/>
      <c r="M13" s="58"/>
    </row>
    <row r="14" spans="1:13" s="43" customFormat="1" ht="18" customHeight="1">
      <c r="A14" s="55" t="s">
        <v>3</v>
      </c>
      <c r="B14" s="58">
        <v>2471</v>
      </c>
      <c r="C14" s="58">
        <v>1380</v>
      </c>
      <c r="D14" s="58">
        <v>2307</v>
      </c>
      <c r="E14" s="58">
        <v>1316</v>
      </c>
      <c r="F14" s="58"/>
      <c r="G14" s="58"/>
      <c r="H14" s="58"/>
      <c r="I14" s="58"/>
      <c r="J14" s="58"/>
      <c r="K14" s="58"/>
      <c r="L14" s="58"/>
      <c r="M14" s="58"/>
    </row>
    <row r="15" spans="1:13" s="43" customFormat="1" ht="18" customHeight="1">
      <c r="A15" s="55" t="s">
        <v>4</v>
      </c>
      <c r="B15" s="58">
        <v>2350</v>
      </c>
      <c r="C15" s="58">
        <v>700</v>
      </c>
      <c r="D15" s="58">
        <v>2214</v>
      </c>
      <c r="E15" s="58">
        <v>655</v>
      </c>
      <c r="F15" s="58"/>
      <c r="G15" s="58"/>
      <c r="H15" s="58"/>
      <c r="I15" s="58"/>
      <c r="J15" s="58"/>
      <c r="K15" s="58"/>
      <c r="L15" s="58"/>
      <c r="M15" s="58"/>
    </row>
    <row r="16" spans="1:13" s="43" customFormat="1" ht="18" customHeight="1">
      <c r="A16" s="55" t="s">
        <v>5</v>
      </c>
      <c r="B16" s="58">
        <v>2239</v>
      </c>
      <c r="C16" s="58">
        <v>670</v>
      </c>
      <c r="D16" s="58">
        <v>2099</v>
      </c>
      <c r="E16" s="58">
        <v>589</v>
      </c>
      <c r="F16" s="58"/>
      <c r="G16" s="58"/>
      <c r="H16" s="58"/>
      <c r="I16" s="58"/>
      <c r="J16" s="58"/>
      <c r="K16" s="58"/>
      <c r="L16" s="58"/>
      <c r="M16" s="58"/>
    </row>
    <row r="17" spans="1:13" s="43" customFormat="1" ht="18" customHeight="1">
      <c r="A17" s="55" t="s">
        <v>6</v>
      </c>
      <c r="B17" s="58">
        <v>2047</v>
      </c>
      <c r="C17" s="58">
        <v>284</v>
      </c>
      <c r="D17" s="58">
        <v>1780</v>
      </c>
      <c r="E17" s="58">
        <v>261</v>
      </c>
      <c r="F17" s="58"/>
      <c r="G17" s="58"/>
      <c r="H17" s="58"/>
      <c r="I17" s="58"/>
      <c r="J17" s="58"/>
      <c r="K17" s="58"/>
      <c r="L17" s="58"/>
      <c r="M17" s="58"/>
    </row>
    <row r="18" spans="1:13" s="43" customFormat="1" ht="18" customHeight="1">
      <c r="A18" s="55" t="s">
        <v>7</v>
      </c>
      <c r="B18" s="58">
        <v>2018</v>
      </c>
      <c r="C18" s="58">
        <v>290</v>
      </c>
      <c r="D18" s="58">
        <v>1829</v>
      </c>
      <c r="E18" s="58">
        <v>270</v>
      </c>
      <c r="F18" s="58"/>
      <c r="G18" s="58"/>
      <c r="H18" s="58"/>
      <c r="I18" s="58"/>
      <c r="J18" s="58"/>
      <c r="K18" s="58"/>
      <c r="L18" s="58"/>
      <c r="M18" s="58"/>
    </row>
    <row r="19" spans="1:13" s="43" customFormat="1" ht="18" customHeight="1">
      <c r="A19" s="45"/>
      <c r="B19" s="46"/>
      <c r="C19" s="56"/>
      <c r="D19" s="55"/>
      <c r="E19" s="56"/>
      <c r="F19" s="47"/>
      <c r="G19" s="40"/>
      <c r="H19" s="40"/>
      <c r="I19" s="53"/>
      <c r="J19" s="53"/>
      <c r="K19" s="53"/>
      <c r="L19" s="53"/>
      <c r="M19" s="53"/>
    </row>
    <row r="20" spans="1:13" s="43" customFormat="1" ht="18" customHeight="1">
      <c r="A20" s="53"/>
      <c r="B20" s="55"/>
      <c r="C20" s="54"/>
      <c r="D20" s="54"/>
      <c r="E20" s="55"/>
      <c r="F20" s="53"/>
      <c r="G20" s="53"/>
      <c r="H20" s="53"/>
      <c r="I20" s="53"/>
      <c r="J20" s="53"/>
      <c r="K20" s="53"/>
      <c r="L20" s="53"/>
      <c r="M20" s="53"/>
    </row>
    <row r="21" spans="1:13" s="43" customFormat="1" ht="18" customHeight="1">
      <c r="A21" s="53"/>
      <c r="B21" s="53"/>
      <c r="C21" s="55"/>
      <c r="D21" s="54"/>
      <c r="E21" s="54"/>
      <c r="F21" s="59"/>
      <c r="G21" s="59"/>
      <c r="H21" s="59" t="s">
        <v>20</v>
      </c>
      <c r="I21" s="59"/>
      <c r="J21" s="59" t="s">
        <v>22</v>
      </c>
      <c r="K21" s="59" t="s">
        <v>29</v>
      </c>
      <c r="L21" s="59" t="s">
        <v>22</v>
      </c>
      <c r="M21" s="53"/>
    </row>
    <row r="22" spans="1:15" s="43" customFormat="1" ht="18" customHeight="1">
      <c r="A22" s="60"/>
      <c r="B22" s="61"/>
      <c r="C22" s="61"/>
      <c r="D22" s="62" t="s">
        <v>82</v>
      </c>
      <c r="E22" s="63"/>
      <c r="F22" s="59" t="s">
        <v>23</v>
      </c>
      <c r="G22" s="59"/>
      <c r="H22" s="59" t="s">
        <v>21</v>
      </c>
      <c r="I22" s="53"/>
      <c r="J22" s="59" t="s">
        <v>25</v>
      </c>
      <c r="K22" s="59" t="s">
        <v>28</v>
      </c>
      <c r="L22" s="59" t="s">
        <v>21</v>
      </c>
      <c r="M22" s="53"/>
      <c r="O22" s="48"/>
    </row>
    <row r="23" spans="1:15" s="43" customFormat="1" ht="18" customHeight="1" thickBot="1">
      <c r="A23" s="64" t="s">
        <v>19</v>
      </c>
      <c r="B23" s="64" t="s">
        <v>18</v>
      </c>
      <c r="C23" s="64"/>
      <c r="D23" s="65" t="s">
        <v>83</v>
      </c>
      <c r="E23" s="65" t="s">
        <v>10</v>
      </c>
      <c r="F23" s="64" t="s">
        <v>24</v>
      </c>
      <c r="G23" s="64"/>
      <c r="H23" s="64" t="s">
        <v>30</v>
      </c>
      <c r="I23" s="64"/>
      <c r="J23" s="64" t="s">
        <v>26</v>
      </c>
      <c r="K23" s="64" t="s">
        <v>27</v>
      </c>
      <c r="L23" s="64" t="s">
        <v>32</v>
      </c>
      <c r="M23" s="53"/>
      <c r="O23" s="48"/>
    </row>
    <row r="24" spans="1:15" s="43" customFormat="1" ht="18" customHeight="1">
      <c r="A24" s="55" t="s">
        <v>34</v>
      </c>
      <c r="B24" s="55" t="s">
        <v>31</v>
      </c>
      <c r="C24" s="54"/>
      <c r="D24" s="54">
        <f>IF(B11="","",(B11+B12)/2)</f>
        <v>2532</v>
      </c>
      <c r="E24" s="55"/>
      <c r="F24" s="55"/>
      <c r="G24" s="49"/>
      <c r="H24" s="53"/>
      <c r="I24" s="53"/>
      <c r="J24" s="53"/>
      <c r="K24" s="53"/>
      <c r="L24" s="53"/>
      <c r="M24" s="53"/>
      <c r="O24" s="40"/>
    </row>
    <row r="25" spans="1:15" s="43" customFormat="1" ht="18" customHeight="1">
      <c r="A25" s="55" t="s">
        <v>35</v>
      </c>
      <c r="B25" s="55"/>
      <c r="C25" s="55"/>
      <c r="D25" s="54">
        <f>IF(B13="","",(B13+B14)/2)</f>
        <v>2515</v>
      </c>
      <c r="E25" s="66">
        <f>IF(D25="","",D25/D24*100)</f>
        <v>99.32859399684044</v>
      </c>
      <c r="F25" s="55">
        <v>100</v>
      </c>
      <c r="G25" s="49"/>
      <c r="H25" s="50" t="str">
        <f>IF($D25="","",IF($E25&lt;15,"HIGH",IF($E25&gt;85,"LOW",(1.14*F25)*((($D24*0.98)/(($D25-($D24*0.02)))-1)^(1/1.18)))))</f>
        <v>LOW</v>
      </c>
      <c r="I25" s="53"/>
      <c r="J25" s="55">
        <v>2</v>
      </c>
      <c r="K25" s="55">
        <v>18</v>
      </c>
      <c r="L25" s="67" t="str">
        <f>IF(H25="","",IF(H25="high","HIGH",IF(H25="low","LOW",H25*((J25+K25)/J25)/1000)))</f>
        <v>LOW</v>
      </c>
      <c r="M25" s="53"/>
      <c r="O25" s="40"/>
    </row>
    <row r="26" spans="1:15" s="43" customFormat="1" ht="18" customHeight="1">
      <c r="A26" s="55" t="s">
        <v>36</v>
      </c>
      <c r="B26" s="55"/>
      <c r="C26" s="55"/>
      <c r="D26" s="54">
        <f>IF(B15="","",(B15+B16)/2)</f>
        <v>2294.5</v>
      </c>
      <c r="E26" s="66">
        <f>IF(D26="","",D26/D24*100)</f>
        <v>90.62006319115325</v>
      </c>
      <c r="F26" s="55">
        <v>100</v>
      </c>
      <c r="G26" s="49"/>
      <c r="H26" s="50" t="str">
        <f>IF($D26="","",IF($E26&lt;15,"HIGH",IF($E26&gt;85,"LOW",(1.14*F26)*((($D24*0.98)/(($D26-($D24*0.02)))-1)^(1/1.18)))))</f>
        <v>LOW</v>
      </c>
      <c r="I26" s="53"/>
      <c r="J26" s="55">
        <v>2</v>
      </c>
      <c r="K26" s="55">
        <v>18</v>
      </c>
      <c r="L26" s="67" t="str">
        <f>IF(H26="","",IF(H26="high","HIGH",IF(H26="low","LOW",H26*((J26+K26)/J26)/1000)))</f>
        <v>LOW</v>
      </c>
      <c r="M26" s="53"/>
      <c r="O26" s="40"/>
    </row>
    <row r="27" spans="1:15" s="43" customFormat="1" ht="18" customHeight="1">
      <c r="A27" s="55" t="s">
        <v>37</v>
      </c>
      <c r="B27" s="55"/>
      <c r="C27" s="55"/>
      <c r="D27" s="54">
        <f>IF(B17="","",(B17+B18)/2)</f>
        <v>2032.5</v>
      </c>
      <c r="E27" s="66">
        <f>IF(D27="","",D27/D24*100)</f>
        <v>80.27251184834124</v>
      </c>
      <c r="F27" s="55">
        <v>100</v>
      </c>
      <c r="G27" s="49"/>
      <c r="H27" s="50">
        <f>IF($D27="","",IF($E27&lt;15,"HIGH",IF($E27&gt;85,"LOW",(1.14*F27)*((($D24*0.98)/(($D27-($D24*0.02)))-1)^(1/1.18)))))</f>
        <v>35.454363983521404</v>
      </c>
      <c r="I27" s="53"/>
      <c r="J27" s="55">
        <v>2</v>
      </c>
      <c r="K27" s="55">
        <v>18</v>
      </c>
      <c r="L27" s="67">
        <f>IF(H27="","",IF(H27="high","HIGH",IF(H27="low","LOW",H27*((J27+K27)/J27)/1000)))</f>
        <v>0.35454363983521403</v>
      </c>
      <c r="M27" s="53"/>
      <c r="O27" s="40"/>
    </row>
    <row r="28" spans="1:13" s="43" customFormat="1" ht="18" customHeight="1">
      <c r="A28" s="55"/>
      <c r="B28" s="55"/>
      <c r="C28" s="55"/>
      <c r="D28" s="54"/>
      <c r="E28" s="55"/>
      <c r="F28" s="53"/>
      <c r="G28" s="53"/>
      <c r="H28" s="53"/>
      <c r="I28" s="53"/>
      <c r="J28" s="55"/>
      <c r="K28" s="53"/>
      <c r="L28" s="68"/>
      <c r="M28" s="53"/>
    </row>
    <row r="29" spans="1:15" s="43" customFormat="1" ht="18" customHeight="1">
      <c r="A29" s="55" t="s">
        <v>38</v>
      </c>
      <c r="B29" s="55" t="s">
        <v>31</v>
      </c>
      <c r="C29" s="55"/>
      <c r="D29" s="54">
        <f>IF(C11="","",(C11+C12)/2)</f>
        <v>2510</v>
      </c>
      <c r="E29" s="55"/>
      <c r="F29" s="55"/>
      <c r="G29" s="49"/>
      <c r="H29" s="52"/>
      <c r="I29" s="53"/>
      <c r="J29" s="55"/>
      <c r="K29" s="53"/>
      <c r="L29" s="68"/>
      <c r="M29" s="53"/>
      <c r="O29" s="40">
        <f>IF(H29="LOW","LOW",IF(H29="","",IF(H29&lt;1,"LOW","&gt;1 ppm")))</f>
      </c>
    </row>
    <row r="30" spans="1:13" s="43" customFormat="1" ht="18" customHeight="1">
      <c r="A30" s="55" t="s">
        <v>39</v>
      </c>
      <c r="B30" s="55"/>
      <c r="C30" s="55"/>
      <c r="D30" s="54">
        <f>IF(C13="","",(C13+C14)/2)</f>
        <v>1386</v>
      </c>
      <c r="E30" s="66">
        <f>IF(D30="","",D30/D29*100)</f>
        <v>55.2191235059761</v>
      </c>
      <c r="F30" s="55">
        <v>100</v>
      </c>
      <c r="G30" s="49"/>
      <c r="H30" s="50">
        <f>IF($D30="","",IF($E30&lt;15,"HIGH",IF($E30&gt;85,"LOW",(1.14*F30)*((($D29*0.98)/(($D30-($D29*0.02)))-1)^(1/1.18)))))</f>
        <v>98.48421041493195</v>
      </c>
      <c r="I30" s="53"/>
      <c r="J30" s="55">
        <v>2</v>
      </c>
      <c r="K30" s="55">
        <v>18</v>
      </c>
      <c r="L30" s="67">
        <f>IF(H30="","",IF(H30="high","HIGH",IF(H30="low","LOW",H30*((J30+K30)/J30)/1000)))</f>
        <v>0.9848421041493195</v>
      </c>
      <c r="M30" s="53"/>
    </row>
    <row r="31" spans="1:13" s="43" customFormat="1" ht="18" customHeight="1">
      <c r="A31" s="55" t="s">
        <v>40</v>
      </c>
      <c r="B31" s="55"/>
      <c r="C31" s="55"/>
      <c r="D31" s="54">
        <f>IF(C15="","",(C15+C16)/2)</f>
        <v>685</v>
      </c>
      <c r="E31" s="66">
        <f>IF(D31="","",D31/D29*100)</f>
        <v>27.290836653386453</v>
      </c>
      <c r="F31" s="55">
        <v>100</v>
      </c>
      <c r="G31" s="49"/>
      <c r="H31" s="50">
        <f>IF($D31="","",IF($E31&lt;15,"HIGH",IF($E31&gt;85,"LOW",(1.14*F31)*((($D29*0.98)/(($D31-($D29*0.02)))-1)^(1/1.18)))))</f>
        <v>278.97861332300505</v>
      </c>
      <c r="I31" s="53"/>
      <c r="J31" s="55">
        <v>2</v>
      </c>
      <c r="K31" s="55">
        <v>18</v>
      </c>
      <c r="L31" s="67">
        <f>IF(H31="","",IF(H31="high","HIGH",IF(H31="low","LOW",H31*((J31+K31)/J31)/1000)))</f>
        <v>2.7897861332300504</v>
      </c>
      <c r="M31" s="53"/>
    </row>
    <row r="32" spans="1:13" s="43" customFormat="1" ht="18" customHeight="1">
      <c r="A32" s="55" t="s">
        <v>41</v>
      </c>
      <c r="B32" s="55"/>
      <c r="C32" s="54" t="s">
        <v>15</v>
      </c>
      <c r="D32" s="54">
        <f>IF(C17="","",(C17+C18)/2)</f>
        <v>287</v>
      </c>
      <c r="E32" s="66">
        <f>IF(D32="","",D32/D29*100)</f>
        <v>11.434262948207172</v>
      </c>
      <c r="F32" s="55">
        <v>100</v>
      </c>
      <c r="G32" s="49"/>
      <c r="H32" s="50" t="str">
        <f>IF($D32="","",IF($E32&lt;15,"HIGH",IF($E32&gt;85,"LOW",(1.14*F32)*((($D29*0.98)/(($D32-($D29*0.02)))-1)^(1/1.18)))))</f>
        <v>HIGH</v>
      </c>
      <c r="I32" s="53"/>
      <c r="J32" s="55">
        <v>2</v>
      </c>
      <c r="K32" s="55">
        <v>18</v>
      </c>
      <c r="L32" s="67" t="str">
        <f>IF(H32="","",IF(H32="high","HIGH",IF(H32="low","LOW",H32*((J32+K32)/J32)/1000)))</f>
        <v>HIGH</v>
      </c>
      <c r="M32" s="53"/>
    </row>
    <row r="33" spans="1:13" s="43" customFormat="1" ht="18" customHeight="1">
      <c r="A33" s="55"/>
      <c r="B33" s="55"/>
      <c r="C33" s="54"/>
      <c r="D33" s="54"/>
      <c r="E33" s="55"/>
      <c r="F33" s="53"/>
      <c r="G33" s="53"/>
      <c r="H33" s="53"/>
      <c r="I33" s="40"/>
      <c r="J33" s="55"/>
      <c r="K33" s="53"/>
      <c r="L33" s="68"/>
      <c r="M33" s="53"/>
    </row>
    <row r="34" spans="1:13" s="43" customFormat="1" ht="18" customHeight="1">
      <c r="A34" s="55" t="s">
        <v>42</v>
      </c>
      <c r="B34" s="55" t="s">
        <v>31</v>
      </c>
      <c r="C34" s="54" t="s">
        <v>15</v>
      </c>
      <c r="D34" s="54">
        <f>IF(D11="","",(D11+D12)/2)</f>
        <v>2323</v>
      </c>
      <c r="E34" s="55"/>
      <c r="F34" s="55"/>
      <c r="G34" s="49"/>
      <c r="H34" s="52"/>
      <c r="I34" s="40"/>
      <c r="J34" s="55"/>
      <c r="K34" s="53"/>
      <c r="L34" s="68"/>
      <c r="M34" s="53"/>
    </row>
    <row r="35" spans="1:13" s="43" customFormat="1" ht="18" customHeight="1">
      <c r="A35" s="55" t="s">
        <v>43</v>
      </c>
      <c r="B35" s="55"/>
      <c r="C35" s="54" t="s">
        <v>15</v>
      </c>
      <c r="D35" s="54">
        <f>IF(D13="","",(D13+D14)/2)</f>
        <v>2309</v>
      </c>
      <c r="E35" s="66">
        <f>IF(D35="","",D35/D34*100)</f>
        <v>99.39733103745158</v>
      </c>
      <c r="F35" s="55">
        <v>100</v>
      </c>
      <c r="G35" s="49"/>
      <c r="H35" s="50" t="str">
        <f>IF($D35="","",IF($E35&lt;15,"HIGH",IF($E35&gt;85,"LOW",(1.14*F35)*((($D34*0.98)/(($D35-($D34*0.02)))-1)^(1/1.18)))))</f>
        <v>LOW</v>
      </c>
      <c r="I35" s="40"/>
      <c r="J35" s="55">
        <v>2</v>
      </c>
      <c r="K35" s="55">
        <v>18</v>
      </c>
      <c r="L35" s="67" t="str">
        <f>IF(H35="","",IF(H35="high","HIGH",IF(H35="low","LOW",H35*((J35+K35)/J35)/1000)))</f>
        <v>LOW</v>
      </c>
      <c r="M35" s="53"/>
    </row>
    <row r="36" spans="1:13" s="43" customFormat="1" ht="18" customHeight="1">
      <c r="A36" s="55" t="s">
        <v>44</v>
      </c>
      <c r="B36" s="55"/>
      <c r="C36" s="54" t="s">
        <v>15</v>
      </c>
      <c r="D36" s="54">
        <f>IF(D15="","",(D15+D16)/2)</f>
        <v>2156.5</v>
      </c>
      <c r="E36" s="66">
        <f>IF(D36="","",D36/D34*100)</f>
        <v>92.83254412397761</v>
      </c>
      <c r="F36" s="55">
        <v>100</v>
      </c>
      <c r="G36" s="49"/>
      <c r="H36" s="50" t="str">
        <f>IF($D36="","",IF($E36&lt;15,"HIGH",IF($E36&gt;85,"LOW",(1.14*F36)*((($D34*0.98)/(($D36-($D34*0.02)))-1)^(1/1.18)))))</f>
        <v>LOW</v>
      </c>
      <c r="I36" s="40"/>
      <c r="J36" s="55">
        <v>2</v>
      </c>
      <c r="K36" s="55">
        <v>18</v>
      </c>
      <c r="L36" s="67" t="str">
        <f>IF(H36="","",IF(H36="high","HIGH",IF(H36="low","LOW",H36*((J36+K36)/J36)/1000)))</f>
        <v>LOW</v>
      </c>
      <c r="M36" s="53"/>
    </row>
    <row r="37" spans="1:13" s="43" customFormat="1" ht="18" customHeight="1">
      <c r="A37" s="55" t="s">
        <v>45</v>
      </c>
      <c r="B37" s="55"/>
      <c r="C37" s="54"/>
      <c r="D37" s="54">
        <f>IF(D17="","",(D17+D18)/2)</f>
        <v>1804.5</v>
      </c>
      <c r="E37" s="66">
        <f>IF(D37="","",D37/D34*100)</f>
        <v>77.67972449418855</v>
      </c>
      <c r="F37" s="55">
        <v>100</v>
      </c>
      <c r="G37" s="49"/>
      <c r="H37" s="50">
        <f>IF($D37="","",IF($E37&lt;15,"HIGH",IF($E37&gt;85,"LOW",(1.14*F37)*((($D34*0.98)/(($D37-($D34*0.02)))-1)^(1/1.18)))))</f>
        <v>40.50559612082968</v>
      </c>
      <c r="I37" s="53"/>
      <c r="J37" s="55">
        <v>2</v>
      </c>
      <c r="K37" s="55">
        <v>18</v>
      </c>
      <c r="L37" s="67">
        <f>IF(H37="","",IF(H37="high","HIGH",IF(H37="low","LOW",H37*((J37+K37)/J37)/1000)))</f>
        <v>0.40505596120829684</v>
      </c>
      <c r="M37" s="53"/>
    </row>
    <row r="38" spans="1:13" s="43" customFormat="1" ht="18" customHeight="1">
      <c r="A38" s="55"/>
      <c r="B38" s="55"/>
      <c r="C38" s="54" t="s">
        <v>15</v>
      </c>
      <c r="D38" s="54"/>
      <c r="E38" s="55"/>
      <c r="F38" s="53"/>
      <c r="G38" s="53"/>
      <c r="H38" s="53"/>
      <c r="I38" s="53"/>
      <c r="J38" s="55"/>
      <c r="K38" s="53"/>
      <c r="L38" s="68"/>
      <c r="M38" s="53"/>
    </row>
    <row r="39" spans="1:13" s="43" customFormat="1" ht="18" customHeight="1">
      <c r="A39" s="55" t="s">
        <v>46</v>
      </c>
      <c r="B39" s="55" t="s">
        <v>31</v>
      </c>
      <c r="C39" s="54" t="s">
        <v>15</v>
      </c>
      <c r="D39" s="54">
        <f>IF(E11="","",(E11+E12)/2)</f>
        <v>2403</v>
      </c>
      <c r="E39" s="55"/>
      <c r="F39" s="55"/>
      <c r="G39" s="49"/>
      <c r="H39" s="52"/>
      <c r="I39" s="40"/>
      <c r="J39" s="55"/>
      <c r="K39" s="53"/>
      <c r="L39" s="68"/>
      <c r="M39" s="53"/>
    </row>
    <row r="40" spans="1:13" s="43" customFormat="1" ht="18" customHeight="1">
      <c r="A40" s="55" t="s">
        <v>47</v>
      </c>
      <c r="B40" s="55"/>
      <c r="C40" s="54" t="s">
        <v>15</v>
      </c>
      <c r="D40" s="54">
        <f>IF(E13="","",(E13+E14)/2)</f>
        <v>1271.5</v>
      </c>
      <c r="E40" s="66">
        <f>IF(D40="","",D40/D39*100)</f>
        <v>52.913025384935494</v>
      </c>
      <c r="F40" s="55">
        <v>100</v>
      </c>
      <c r="G40" s="49"/>
      <c r="H40" s="50">
        <f>IF($D40="","",IF($E40&lt;15,"HIGH",IF($E40&gt;85,"LOW",(1.14*F40)*((($D39*0.98)/(($D40-($D39*0.02)))-1)^(1/1.18)))))</f>
        <v>106.6970002653587</v>
      </c>
      <c r="I40" s="40"/>
      <c r="J40" s="55">
        <v>2</v>
      </c>
      <c r="K40" s="55">
        <v>18</v>
      </c>
      <c r="L40" s="67">
        <f>IF(H40="","",IF(H40="high","HIGH",IF(H40="low","LOW",H40*((J40+K40)/J40)/1000)))</f>
        <v>1.066970002653587</v>
      </c>
      <c r="M40" s="53"/>
    </row>
    <row r="41" spans="1:13" s="43" customFormat="1" ht="18" customHeight="1">
      <c r="A41" s="55" t="s">
        <v>48</v>
      </c>
      <c r="B41" s="55"/>
      <c r="C41" s="54" t="s">
        <v>15</v>
      </c>
      <c r="D41" s="54">
        <f>IF(E15="","",(E15+E16)/2)</f>
        <v>622</v>
      </c>
      <c r="E41" s="66">
        <f>IF(D41="","",D41/D39*100)</f>
        <v>25.884311277569704</v>
      </c>
      <c r="F41" s="55">
        <v>100</v>
      </c>
      <c r="G41" s="49"/>
      <c r="H41" s="50">
        <f>IF($D41="","",IF($E41&lt;15,"HIGH",IF($E41&gt;85,"LOW",(1.14*F41)*((($D39*0.98)/(($D41-($D39*0.02)))-1)^(1/1.18)))))</f>
        <v>297.6338561108401</v>
      </c>
      <c r="I41" s="40"/>
      <c r="J41" s="55">
        <v>2</v>
      </c>
      <c r="K41" s="55">
        <v>18</v>
      </c>
      <c r="L41" s="67">
        <f>IF(H41="","",IF(H41="high","HIGH",IF(H41="low","LOW",H41*((J41+K41)/J41)/1000)))</f>
        <v>2.976338561108401</v>
      </c>
      <c r="M41" s="53"/>
    </row>
    <row r="42" spans="1:13" s="43" customFormat="1" ht="18" customHeight="1">
      <c r="A42" s="55" t="s">
        <v>49</v>
      </c>
      <c r="B42" s="55"/>
      <c r="C42" s="54" t="s">
        <v>15</v>
      </c>
      <c r="D42" s="54">
        <f>IF(E17="","",(E17+E18)/2)</f>
        <v>265.5</v>
      </c>
      <c r="E42" s="66">
        <f>IF(D42="","",D42/D39*100)</f>
        <v>11.04868913857678</v>
      </c>
      <c r="F42" s="55">
        <v>100</v>
      </c>
      <c r="G42" s="49"/>
      <c r="H42" s="50" t="str">
        <f>IF($D42="","",IF($E42&lt;15,"HIGH",IF($E42&gt;85,"LOW",(1.14*F42)*((($D39*0.98)/(($D42-($D39*0.02)))-1)^(1/1.18)))))</f>
        <v>HIGH</v>
      </c>
      <c r="I42" s="40"/>
      <c r="J42" s="55">
        <v>2</v>
      </c>
      <c r="K42" s="55">
        <v>18</v>
      </c>
      <c r="L42" s="67" t="str">
        <f>IF(H42="","",IF(H42="high","HIGH",IF(H42="low","LOW",H42*((J42+K42)/J42)/1000)))</f>
        <v>HIGH</v>
      </c>
      <c r="M42" s="53"/>
    </row>
    <row r="43" spans="1:13" s="43" customFormat="1" ht="18" customHeight="1">
      <c r="A43" s="55"/>
      <c r="B43" s="55"/>
      <c r="C43" s="54" t="s">
        <v>15</v>
      </c>
      <c r="D43" s="54"/>
      <c r="E43" s="55"/>
      <c r="F43" s="53"/>
      <c r="G43" s="53"/>
      <c r="H43" s="53"/>
      <c r="I43" s="40"/>
      <c r="J43" s="55"/>
      <c r="K43" s="53"/>
      <c r="L43" s="68"/>
      <c r="M43" s="53"/>
    </row>
    <row r="44" spans="1:13" s="43" customFormat="1" ht="18" customHeight="1">
      <c r="A44" s="55" t="s">
        <v>50</v>
      </c>
      <c r="B44" s="55" t="s">
        <v>31</v>
      </c>
      <c r="C44" s="54"/>
      <c r="D44" s="54">
        <f>IF(F11="","",(F11+F12)/2)</f>
      </c>
      <c r="E44" s="55"/>
      <c r="F44" s="55"/>
      <c r="G44" s="49"/>
      <c r="H44" s="52"/>
      <c r="I44" s="53"/>
      <c r="J44" s="55"/>
      <c r="K44" s="53"/>
      <c r="L44" s="68"/>
      <c r="M44" s="53"/>
    </row>
    <row r="45" spans="1:13" s="43" customFormat="1" ht="18" customHeight="1">
      <c r="A45" s="55" t="s">
        <v>51</v>
      </c>
      <c r="B45" s="55"/>
      <c r="C45" s="54" t="s">
        <v>15</v>
      </c>
      <c r="D45" s="54">
        <f>IF(F13="","",(F13+F14)/2)</f>
      </c>
      <c r="E45" s="66">
        <f>IF(D45="","",D45/D44*100)</f>
      </c>
      <c r="F45" s="55">
        <v>100</v>
      </c>
      <c r="G45" s="49"/>
      <c r="H45" s="50">
        <f>IF($D45="","",IF($E45&lt;15,"HIGH",IF($E45&gt;85,"LOW",(1.14*F45)*((($D44*0.98)/(($D45-($D44*0.02)))-1)^(1/1.18)))))</f>
      </c>
      <c r="I45" s="53"/>
      <c r="J45" s="55">
        <v>2</v>
      </c>
      <c r="K45" s="55">
        <v>18</v>
      </c>
      <c r="L45" s="67">
        <f>IF(H45="","",IF(H45="high","HIGH",IF(H45="low","LOW",H45*((J45+K45)/J45)/1000)))</f>
      </c>
      <c r="M45" s="53"/>
    </row>
    <row r="46" spans="1:13" s="43" customFormat="1" ht="18" customHeight="1">
      <c r="A46" s="55" t="s">
        <v>52</v>
      </c>
      <c r="B46" s="55"/>
      <c r="C46" s="54" t="s">
        <v>15</v>
      </c>
      <c r="D46" s="54">
        <f>IF(F15="","",(F15+F16)/2)</f>
      </c>
      <c r="E46" s="66">
        <f>IF(D46="","",D46/D44*100)</f>
      </c>
      <c r="F46" s="55">
        <v>100</v>
      </c>
      <c r="G46" s="49"/>
      <c r="H46" s="50">
        <f>IF($D46="","",IF($E46&lt;15,"HIGH",IF($E46&gt;85,"LOW",(1.14*F46)*((($D44*0.98)/(($D46-($D44*0.02)))-1)^(1/1.18)))))</f>
      </c>
      <c r="I46" s="40"/>
      <c r="J46" s="55">
        <v>2</v>
      </c>
      <c r="K46" s="55">
        <v>18</v>
      </c>
      <c r="L46" s="67">
        <f>IF(H46="","",IF(H46="high","HIGH",IF(H46="low","LOW",H46*((J46+K46)/J46)/1000)))</f>
      </c>
      <c r="M46" s="53"/>
    </row>
    <row r="47" spans="1:13" s="43" customFormat="1" ht="18" customHeight="1">
      <c r="A47" s="55" t="s">
        <v>53</v>
      </c>
      <c r="B47" s="55"/>
      <c r="C47" s="54" t="s">
        <v>15</v>
      </c>
      <c r="D47" s="54">
        <f>IF(F17="","",(F17+F18)/2)</f>
      </c>
      <c r="E47" s="66">
        <f>IF(D47="","",D47/D44*100)</f>
      </c>
      <c r="F47" s="55">
        <v>100</v>
      </c>
      <c r="G47" s="49"/>
      <c r="H47" s="50">
        <f>IF($D47="","",IF($E47&lt;15,"HIGH",IF($E47&gt;85,"LOW",(1.14*F47)*((($D44*0.98)/(($D47-($D44*0.02)))-1)^(1/1.18)))))</f>
      </c>
      <c r="I47" s="40"/>
      <c r="J47" s="55">
        <v>2</v>
      </c>
      <c r="K47" s="55">
        <v>18</v>
      </c>
      <c r="L47" s="67">
        <f>IF(H47="","",IF(H47="high","HIGH",IF(H47="low","LOW",H47*((J47+K47)/J47)/1000)))</f>
      </c>
      <c r="M47" s="53"/>
    </row>
    <row r="48" spans="1:13" s="43" customFormat="1" ht="18" customHeight="1">
      <c r="A48" s="55"/>
      <c r="B48" s="55"/>
      <c r="C48" s="54" t="s">
        <v>15</v>
      </c>
      <c r="D48" s="54"/>
      <c r="E48" s="55"/>
      <c r="F48" s="53"/>
      <c r="G48" s="53"/>
      <c r="H48" s="53"/>
      <c r="I48" s="40"/>
      <c r="J48" s="55"/>
      <c r="K48" s="53"/>
      <c r="L48" s="68"/>
      <c r="M48" s="53"/>
    </row>
    <row r="49" spans="1:13" s="43" customFormat="1" ht="18" customHeight="1">
      <c r="A49" s="55" t="s">
        <v>54</v>
      </c>
      <c r="B49" s="55" t="s">
        <v>31</v>
      </c>
      <c r="C49" s="54" t="s">
        <v>15</v>
      </c>
      <c r="D49" s="54">
        <f>IF(G11="","",(G11+G12)/2)</f>
      </c>
      <c r="E49" s="55"/>
      <c r="F49" s="55"/>
      <c r="G49" s="49"/>
      <c r="H49" s="52"/>
      <c r="I49" s="40"/>
      <c r="J49" s="55"/>
      <c r="K49" s="53"/>
      <c r="L49" s="68"/>
      <c r="M49" s="53"/>
    </row>
    <row r="50" spans="1:13" s="43" customFormat="1" ht="18" customHeight="1">
      <c r="A50" s="55" t="s">
        <v>55</v>
      </c>
      <c r="B50" s="55"/>
      <c r="C50" s="54" t="s">
        <v>15</v>
      </c>
      <c r="D50" s="54">
        <f>IF(G13="","",(G13+G14)/2)</f>
      </c>
      <c r="E50" s="66">
        <f>IF(D50="","",D50/D49*100)</f>
      </c>
      <c r="F50" s="55">
        <v>100</v>
      </c>
      <c r="G50" s="49"/>
      <c r="H50" s="50">
        <f>IF($D50="","",IF($E50&lt;15,"HIGH",IF($E50&gt;85,"LOW",(1.14*F50)*((($D49*0.98)/(($D50-($D49*0.02)))-1)^(1/1.18)))))</f>
      </c>
      <c r="I50" s="40"/>
      <c r="J50" s="55">
        <v>2</v>
      </c>
      <c r="K50" s="55">
        <v>18</v>
      </c>
      <c r="L50" s="67">
        <f>IF(H50="","",IF(H50="high","HIGH",IF(H50="low","LOW",H50*((J50+K50)/J50)/1000)))</f>
      </c>
      <c r="M50" s="53"/>
    </row>
    <row r="51" spans="1:13" s="43" customFormat="1" ht="18" customHeight="1">
      <c r="A51" s="55" t="s">
        <v>56</v>
      </c>
      <c r="B51" s="55"/>
      <c r="C51" s="55"/>
      <c r="D51" s="54">
        <f>IF(G15="","",(G15+G16)/2)</f>
      </c>
      <c r="E51" s="66">
        <f>IF(D51="","",D51/D49*100)</f>
      </c>
      <c r="F51" s="55">
        <v>100</v>
      </c>
      <c r="G51" s="49"/>
      <c r="H51" s="50">
        <f>IF($D51="","",IF($E51&lt;15,"HIGH",IF($E51&gt;85,"LOW",(1.14*F51)*((($D49*0.98)/(($D51-($D49*0.02)))-1)^(1/1.18)))))</f>
      </c>
      <c r="I51" s="53"/>
      <c r="J51" s="55">
        <v>2</v>
      </c>
      <c r="K51" s="55">
        <v>18</v>
      </c>
      <c r="L51" s="67">
        <f>IF(H51="","",IF(H51="high","HIGH",IF(H51="low","LOW",H51*((J51+K51)/J51)/1000)))</f>
      </c>
      <c r="M51" s="53"/>
    </row>
    <row r="52" spans="1:13" s="43" customFormat="1" ht="18" customHeight="1">
      <c r="A52" s="55" t="s">
        <v>57</v>
      </c>
      <c r="B52" s="55"/>
      <c r="C52" s="54" t="s">
        <v>15</v>
      </c>
      <c r="D52" s="54">
        <f>IF(G17="","",(G17+G18)/2)</f>
      </c>
      <c r="E52" s="66">
        <f>IF(D52="","",D52/D49*100)</f>
      </c>
      <c r="F52" s="55">
        <v>100</v>
      </c>
      <c r="G52" s="49"/>
      <c r="H52" s="50">
        <f>IF($D52="","",IF($E52&lt;15,"HIGH",IF($E52&gt;85,"LOW",(1.14*F52)*((($D49*0.98)/(($D52-($D49*0.02)))-1)^(1/1.18)))))</f>
      </c>
      <c r="I52" s="53"/>
      <c r="J52" s="55">
        <v>2</v>
      </c>
      <c r="K52" s="55">
        <v>18</v>
      </c>
      <c r="L52" s="67">
        <f>IF(H52="","",IF(H52="high","HIGH",IF(H52="low","LOW",H52*((J52+K52)/J52)/1000)))</f>
      </c>
      <c r="M52" s="53"/>
    </row>
    <row r="53" spans="1:13" s="43" customFormat="1" ht="18" customHeight="1">
      <c r="A53" s="55"/>
      <c r="B53" s="55"/>
      <c r="C53" s="54" t="s">
        <v>15</v>
      </c>
      <c r="D53" s="54"/>
      <c r="E53" s="55"/>
      <c r="F53" s="53"/>
      <c r="G53" s="53"/>
      <c r="H53" s="53"/>
      <c r="I53" s="40"/>
      <c r="J53" s="55"/>
      <c r="K53" s="53"/>
      <c r="L53" s="68"/>
      <c r="M53" s="53"/>
    </row>
    <row r="54" spans="1:13" s="43" customFormat="1" ht="18" customHeight="1">
      <c r="A54" s="55" t="s">
        <v>58</v>
      </c>
      <c r="B54" s="55" t="s">
        <v>31</v>
      </c>
      <c r="C54" s="54" t="s">
        <v>15</v>
      </c>
      <c r="D54" s="54">
        <f>IF(H11="","",(H11+H12)/2)</f>
      </c>
      <c r="E54" s="55"/>
      <c r="F54" s="55"/>
      <c r="G54" s="49"/>
      <c r="H54" s="52"/>
      <c r="I54" s="40"/>
      <c r="J54" s="55"/>
      <c r="K54" s="53"/>
      <c r="L54" s="68"/>
      <c r="M54" s="53"/>
    </row>
    <row r="55" spans="1:13" s="43" customFormat="1" ht="18" customHeight="1">
      <c r="A55" s="55" t="s">
        <v>59</v>
      </c>
      <c r="B55" s="55"/>
      <c r="C55" s="54" t="s">
        <v>15</v>
      </c>
      <c r="D55" s="54">
        <f>IF(H13="","",(H13+H14)/2)</f>
      </c>
      <c r="E55" s="66">
        <f>IF(D55="","",D55/D54*100)</f>
      </c>
      <c r="F55" s="55">
        <v>100</v>
      </c>
      <c r="G55" s="49"/>
      <c r="H55" s="50">
        <f>IF($D55="","",IF($E55&lt;15,"HIGH",IF($E55&gt;85,"LOW",(1.14*F55)*((($D54*0.98)/(($D55-($D54*0.02)))-1)^(1/1.18)))))</f>
      </c>
      <c r="I55" s="40"/>
      <c r="J55" s="55">
        <v>2</v>
      </c>
      <c r="K55" s="55">
        <v>18</v>
      </c>
      <c r="L55" s="67">
        <f>IF(H55="","",IF(H55="high","HIGH",IF(H55="low","LOW",H55*((J55+K55)/J55)/1000)))</f>
      </c>
      <c r="M55" s="53"/>
    </row>
    <row r="56" spans="1:13" s="43" customFormat="1" ht="18" customHeight="1">
      <c r="A56" s="55" t="s">
        <v>60</v>
      </c>
      <c r="B56" s="55"/>
      <c r="C56" s="54" t="s">
        <v>15</v>
      </c>
      <c r="D56" s="54">
        <f>IF(H15="","",(H15+H16)/2)</f>
      </c>
      <c r="E56" s="66">
        <f>IF(D56="","",D56/D54*100)</f>
      </c>
      <c r="F56" s="55">
        <v>100</v>
      </c>
      <c r="G56" s="49"/>
      <c r="H56" s="50">
        <f>IF($D56="","",IF($E56&lt;15,"HIGH",IF($E56&gt;85,"LOW",(1.14*F56)*((($D54*0.98)/(($D56-($D54*0.02)))-1)^(1/1.18)))))</f>
      </c>
      <c r="I56" s="40"/>
      <c r="J56" s="55">
        <v>2</v>
      </c>
      <c r="K56" s="55">
        <v>18</v>
      </c>
      <c r="L56" s="67">
        <f>IF(H56="","",IF(H56="high","HIGH",IF(H56="low","LOW",H56*((J56+K56)/J56)/1000)))</f>
      </c>
      <c r="M56" s="53"/>
    </row>
    <row r="57" spans="1:13" s="43" customFormat="1" ht="18" customHeight="1">
      <c r="A57" s="55" t="s">
        <v>61</v>
      </c>
      <c r="B57" s="55"/>
      <c r="C57" s="54" t="s">
        <v>15</v>
      </c>
      <c r="D57" s="54">
        <f>IF(H17="","",(H17+H18)/2)</f>
      </c>
      <c r="E57" s="66">
        <f>IF(D57="","",D57/D54*100)</f>
      </c>
      <c r="F57" s="55">
        <v>100</v>
      </c>
      <c r="G57" s="49"/>
      <c r="H57" s="50">
        <f>IF($D57="","",IF($E57&lt;15,"HIGH",IF($E57&gt;85,"LOW",(1.14*F57)*((($D54*0.98)/(($D57-($D54*0.02)))-1)^(1/1.18)))))</f>
      </c>
      <c r="I57" s="40"/>
      <c r="J57" s="55">
        <v>2</v>
      </c>
      <c r="K57" s="55">
        <v>18</v>
      </c>
      <c r="L57" s="67">
        <f>IF(H57="","",IF(H57="high","HIGH",IF(H57="low","LOW",H57*((J57+K57)/J57)/1000)))</f>
      </c>
      <c r="M57" s="53"/>
    </row>
    <row r="58" spans="1:13" s="43" customFormat="1" ht="18" customHeight="1">
      <c r="A58" s="55"/>
      <c r="B58" s="55"/>
      <c r="C58" s="55"/>
      <c r="D58" s="54"/>
      <c r="E58" s="55"/>
      <c r="F58" s="53"/>
      <c r="G58" s="53"/>
      <c r="H58" s="53"/>
      <c r="I58" s="53"/>
      <c r="J58" s="55"/>
      <c r="K58" s="53"/>
      <c r="L58" s="68"/>
      <c r="M58" s="53"/>
    </row>
    <row r="59" spans="1:13" s="43" customFormat="1" ht="18" customHeight="1">
      <c r="A59" s="55" t="s">
        <v>62</v>
      </c>
      <c r="B59" s="55" t="s">
        <v>31</v>
      </c>
      <c r="C59" s="54" t="s">
        <v>15</v>
      </c>
      <c r="D59" s="54">
        <f>IF(I11="","",(I11+I12)/2)</f>
      </c>
      <c r="E59" s="55"/>
      <c r="F59" s="55"/>
      <c r="G59" s="49"/>
      <c r="H59" s="52"/>
      <c r="I59" s="53"/>
      <c r="J59" s="55"/>
      <c r="K59" s="53"/>
      <c r="L59" s="68"/>
      <c r="M59" s="53"/>
    </row>
    <row r="60" spans="1:13" s="43" customFormat="1" ht="18" customHeight="1">
      <c r="A60" s="55" t="s">
        <v>63</v>
      </c>
      <c r="B60" s="55"/>
      <c r="C60" s="54" t="s">
        <v>15</v>
      </c>
      <c r="D60" s="54">
        <f>IF(I13="","",(I13+I14)/2)</f>
      </c>
      <c r="E60" s="66">
        <f>IF(D60="","",D60/D59*100)</f>
      </c>
      <c r="F60" s="55">
        <v>100</v>
      </c>
      <c r="G60" s="49"/>
      <c r="H60" s="50">
        <f>IF($D60="","",IF($E60&lt;15,"HIGH",IF($E60&gt;85,"LOW",(1.14*F60)*((($D59*0.98)/(($D60-($D59*0.02)))-1)^(1/1.18)))))</f>
      </c>
      <c r="I60" s="40"/>
      <c r="J60" s="55">
        <v>2</v>
      </c>
      <c r="K60" s="55">
        <v>18</v>
      </c>
      <c r="L60" s="67">
        <f>IF(H60="","",IF(H60="high","HIGH",IF(H60="low","LOW",H60*((J60+K60)/J60)/1000)))</f>
      </c>
      <c r="M60" s="53"/>
    </row>
    <row r="61" spans="1:13" s="43" customFormat="1" ht="18" customHeight="1">
      <c r="A61" s="55" t="s">
        <v>64</v>
      </c>
      <c r="B61" s="55"/>
      <c r="C61" s="54" t="s">
        <v>15</v>
      </c>
      <c r="D61" s="54">
        <f>IF(I15="","",(I15+I16)/2)</f>
      </c>
      <c r="E61" s="66">
        <f>IF(D61="","",D61/D59*100)</f>
      </c>
      <c r="F61" s="55">
        <v>100</v>
      </c>
      <c r="G61" s="49"/>
      <c r="H61" s="50">
        <f>IF($D61="","",IF($E61&lt;15,"HIGH",IF($E61&gt;85,"LOW",(1.14*F61)*((($D59*0.98)/(($D61-($D59*0.02)))-1)^(1/1.18)))))</f>
      </c>
      <c r="I61" s="40"/>
      <c r="J61" s="55">
        <v>2</v>
      </c>
      <c r="K61" s="55">
        <v>18</v>
      </c>
      <c r="L61" s="67">
        <f>IF(H61="","",IF(H61="high","HIGH",IF(H61="low","LOW",H61*((J61+K61)/J61)/1000)))</f>
      </c>
      <c r="M61" s="53"/>
    </row>
    <row r="62" spans="1:13" s="43" customFormat="1" ht="18" customHeight="1">
      <c r="A62" s="55" t="s">
        <v>65</v>
      </c>
      <c r="B62" s="55"/>
      <c r="C62" s="54" t="s">
        <v>15</v>
      </c>
      <c r="D62" s="54">
        <f>IF(I17="","",(I17+I18)/2)</f>
      </c>
      <c r="E62" s="66">
        <f>IF(D62="","",D62/D59*100)</f>
      </c>
      <c r="F62" s="55">
        <v>100</v>
      </c>
      <c r="G62" s="49"/>
      <c r="H62" s="50">
        <f>IF($D62="","",IF($E62&lt;15,"HIGH",IF($E62&gt;85,"LOW",(1.14*F62)*((($D59*0.98)/(($D62-($D59*0.02)))-1)^(1/1.18)))))</f>
      </c>
      <c r="I62" s="40"/>
      <c r="J62" s="55">
        <v>2</v>
      </c>
      <c r="K62" s="55">
        <v>18</v>
      </c>
      <c r="L62" s="67">
        <f>IF(H62="","",IF(H62="high","HIGH",IF(H62="low","LOW",H62*((J62+K62)/J62)/1000)))</f>
      </c>
      <c r="M62" s="53"/>
    </row>
    <row r="63" spans="1:13" s="43" customFormat="1" ht="18" customHeight="1">
      <c r="A63" s="55"/>
      <c r="B63" s="55"/>
      <c r="C63" s="54" t="s">
        <v>15</v>
      </c>
      <c r="D63" s="54"/>
      <c r="E63" s="55"/>
      <c r="F63" s="53"/>
      <c r="G63" s="53"/>
      <c r="H63" s="53"/>
      <c r="I63" s="40"/>
      <c r="J63" s="55"/>
      <c r="K63" s="53"/>
      <c r="L63" s="68"/>
      <c r="M63" s="53"/>
    </row>
    <row r="64" spans="1:13" s="43" customFormat="1" ht="18" customHeight="1">
      <c r="A64" s="55" t="s">
        <v>66</v>
      </c>
      <c r="B64" s="55" t="s">
        <v>31</v>
      </c>
      <c r="C64" s="54" t="s">
        <v>15</v>
      </c>
      <c r="D64" s="54">
        <f>IF(J11="","",(J11+J12)/2)</f>
      </c>
      <c r="E64" s="55"/>
      <c r="F64" s="55"/>
      <c r="G64" s="49"/>
      <c r="H64" s="52"/>
      <c r="I64" s="40"/>
      <c r="J64" s="55"/>
      <c r="K64" s="53"/>
      <c r="L64" s="68"/>
      <c r="M64" s="53"/>
    </row>
    <row r="65" spans="1:13" s="43" customFormat="1" ht="18" customHeight="1">
      <c r="A65" s="55" t="s">
        <v>67</v>
      </c>
      <c r="B65" s="55"/>
      <c r="C65" s="55"/>
      <c r="D65" s="54">
        <f>IF(J13="","",(J13+J14)/2)</f>
      </c>
      <c r="E65" s="66">
        <f>IF(D65="","",D65/D64*100)</f>
      </c>
      <c r="F65" s="55">
        <v>100</v>
      </c>
      <c r="G65" s="49"/>
      <c r="H65" s="50">
        <f>IF($D65="","",IF($E65&lt;15,"HIGH",IF($E65&gt;85,"LOW",(1.14*F65)*((($D64*0.98)/(($D65-($D64*0.02)))-1)^(1/1.18)))))</f>
      </c>
      <c r="I65" s="53"/>
      <c r="J65" s="55">
        <v>2</v>
      </c>
      <c r="K65" s="55">
        <v>18</v>
      </c>
      <c r="L65" s="67">
        <f>IF(H65="","",IF(H65="high","HIGH",IF(H65="low","LOW",H65*((J65+K65)/J65)/1000)))</f>
      </c>
      <c r="M65" s="53"/>
    </row>
    <row r="66" spans="1:13" s="43" customFormat="1" ht="18" customHeight="1">
      <c r="A66" s="55" t="s">
        <v>68</v>
      </c>
      <c r="B66" s="55"/>
      <c r="C66" s="54" t="s">
        <v>15</v>
      </c>
      <c r="D66" s="54">
        <f>IF(J15="","",(J15+J16)/2)</f>
      </c>
      <c r="E66" s="66">
        <f>IF(D66="","",D66/D64*100)</f>
      </c>
      <c r="F66" s="55">
        <v>100</v>
      </c>
      <c r="G66" s="49"/>
      <c r="H66" s="50">
        <f>IF($D66="","",IF($E66&lt;15,"HIGH",IF($E66&gt;85,"LOW",(1.14*F66)*((($D64*0.98)/(($D66-($D64*0.02)))-1)^(1/1.18)))))</f>
      </c>
      <c r="I66" s="53"/>
      <c r="J66" s="55">
        <v>2</v>
      </c>
      <c r="K66" s="55">
        <v>18</v>
      </c>
      <c r="L66" s="67">
        <f>IF(H66="","",IF(H66="high","HIGH",IF(H66="low","LOW",H66*((J66+K66)/J66)/1000)))</f>
      </c>
      <c r="M66" s="53"/>
    </row>
    <row r="67" spans="1:13" s="43" customFormat="1" ht="18" customHeight="1">
      <c r="A67" s="55" t="s">
        <v>69</v>
      </c>
      <c r="B67" s="55"/>
      <c r="C67" s="54" t="s">
        <v>15</v>
      </c>
      <c r="D67" s="54">
        <f>IF(J17="","",(J17+J18)/2)</f>
      </c>
      <c r="E67" s="66">
        <f>IF(D67="","",D67/D64*100)</f>
      </c>
      <c r="F67" s="55">
        <v>100</v>
      </c>
      <c r="G67" s="49"/>
      <c r="H67" s="50">
        <f>IF($D67="","",IF($E67&lt;15,"HIGH",IF($E67&gt;85,"LOW",(1.14*F67)*((($D64*0.98)/(($D67-($D64*0.02)))-1)^(1/1.18)))))</f>
      </c>
      <c r="I67" s="40"/>
      <c r="J67" s="55">
        <v>2</v>
      </c>
      <c r="K67" s="55">
        <v>18</v>
      </c>
      <c r="L67" s="67">
        <f>IF(H67="","",IF(H67="high","HIGH",IF(H67="low","LOW",H67*((J67+K67)/J67)/1000)))</f>
      </c>
      <c r="M67" s="53"/>
    </row>
    <row r="68" spans="1:13" s="43" customFormat="1" ht="18" customHeight="1">
      <c r="A68" s="55"/>
      <c r="B68" s="55"/>
      <c r="C68" s="54" t="s">
        <v>15</v>
      </c>
      <c r="D68" s="54"/>
      <c r="E68" s="55"/>
      <c r="F68" s="53"/>
      <c r="G68" s="53"/>
      <c r="H68" s="53"/>
      <c r="I68" s="40"/>
      <c r="J68" s="55"/>
      <c r="K68" s="53"/>
      <c r="L68" s="68"/>
      <c r="M68" s="53"/>
    </row>
    <row r="69" spans="1:13" s="43" customFormat="1" ht="18" customHeight="1">
      <c r="A69" s="55" t="s">
        <v>70</v>
      </c>
      <c r="B69" s="55" t="s">
        <v>31</v>
      </c>
      <c r="C69" s="54" t="s">
        <v>15</v>
      </c>
      <c r="D69" s="54">
        <f>IF(K11="","",(K11+K12)/2)</f>
      </c>
      <c r="E69" s="55"/>
      <c r="F69" s="55"/>
      <c r="G69" s="49"/>
      <c r="H69" s="52"/>
      <c r="I69" s="40"/>
      <c r="J69" s="55"/>
      <c r="K69" s="53"/>
      <c r="L69" s="68"/>
      <c r="M69" s="53"/>
    </row>
    <row r="70" spans="1:13" s="43" customFormat="1" ht="18" customHeight="1">
      <c r="A70" s="55" t="s">
        <v>71</v>
      </c>
      <c r="B70" s="55"/>
      <c r="C70" s="54" t="s">
        <v>15</v>
      </c>
      <c r="D70" s="54">
        <f>IF(K13="","",(K13+K14)/2)</f>
      </c>
      <c r="E70" s="66">
        <f>IF(D70="","",D70/D69*100)</f>
      </c>
      <c r="F70" s="55">
        <v>100</v>
      </c>
      <c r="G70" s="49"/>
      <c r="H70" s="50">
        <f>IF($D70="","",IF($E70&lt;15,"HIGH",IF($E70&gt;85,"LOW",(1.14*F70)*((($D69*0.98)/(($D70-($D69*0.02)))-1)^(1/1.18)))))</f>
      </c>
      <c r="I70" s="40"/>
      <c r="J70" s="55">
        <v>2</v>
      </c>
      <c r="K70" s="55">
        <v>18</v>
      </c>
      <c r="L70" s="67">
        <f>IF(H70="","",IF(H70="high","HIGH",IF(H70="low","LOW",H70*((J70+K70)/J70)/1000)))</f>
      </c>
      <c r="M70" s="53"/>
    </row>
    <row r="71" spans="1:13" s="43" customFormat="1" ht="18" customHeight="1">
      <c r="A71" s="55" t="s">
        <v>72</v>
      </c>
      <c r="B71" s="55"/>
      <c r="C71" s="54" t="s">
        <v>15</v>
      </c>
      <c r="D71" s="54">
        <f>IF(K15="","",(K15+K16)/2)</f>
      </c>
      <c r="E71" s="66">
        <f>IF(D71="","",D71/D69*100)</f>
      </c>
      <c r="F71" s="55">
        <v>100</v>
      </c>
      <c r="G71" s="49"/>
      <c r="H71" s="50">
        <f>IF($D71="","",IF($E71&lt;15,"HIGH",IF($E71&gt;85,"LOW",(1.14*F71)*((($D69*0.98)/(($D71-($D69*0.02)))-1)^(1/1.18)))))</f>
      </c>
      <c r="I71" s="40"/>
      <c r="J71" s="55">
        <v>2</v>
      </c>
      <c r="K71" s="55">
        <v>18</v>
      </c>
      <c r="L71" s="67">
        <f>IF(H71="","",IF(H71="high","HIGH",IF(H71="low","LOW",H71*((J71+K71)/J71)/1000)))</f>
      </c>
      <c r="M71" s="53"/>
    </row>
    <row r="72" spans="1:13" s="43" customFormat="1" ht="18" customHeight="1">
      <c r="A72" s="55" t="s">
        <v>73</v>
      </c>
      <c r="B72" s="55"/>
      <c r="C72" s="55"/>
      <c r="D72" s="54">
        <f>IF(K17="","",(K17+K18)/2)</f>
      </c>
      <c r="E72" s="66">
        <f>IF(D72="","",D72/D69*100)</f>
      </c>
      <c r="F72" s="55">
        <v>100</v>
      </c>
      <c r="G72" s="49"/>
      <c r="H72" s="50">
        <f>IF($D72="","",IF($E72&lt;15,"HIGH",IF($E72&gt;85,"LOW",(1.14*F72)*((($D69*0.98)/(($D72-($D69*0.02)))-1)^(1/1.18)))))</f>
      </c>
      <c r="I72" s="53"/>
      <c r="J72" s="55">
        <v>2</v>
      </c>
      <c r="K72" s="55">
        <v>18</v>
      </c>
      <c r="L72" s="67">
        <f>IF(H72="","",IF(H72="high","HIGH",IF(H72="low","LOW",H72*((J72+K72)/J72)/1000)))</f>
      </c>
      <c r="M72" s="53"/>
    </row>
    <row r="73" spans="1:13" s="43" customFormat="1" ht="18" customHeight="1">
      <c r="A73" s="55"/>
      <c r="B73" s="55"/>
      <c r="C73" s="54" t="s">
        <v>15</v>
      </c>
      <c r="D73" s="54"/>
      <c r="E73" s="55"/>
      <c r="F73" s="53"/>
      <c r="G73" s="53"/>
      <c r="H73" s="53"/>
      <c r="I73" s="53"/>
      <c r="J73" s="55"/>
      <c r="K73" s="53"/>
      <c r="L73" s="68"/>
      <c r="M73" s="53"/>
    </row>
    <row r="74" spans="1:13" s="43" customFormat="1" ht="18" customHeight="1">
      <c r="A74" s="55" t="s">
        <v>74</v>
      </c>
      <c r="B74" s="55" t="s">
        <v>31</v>
      </c>
      <c r="C74" s="54" t="s">
        <v>15</v>
      </c>
      <c r="D74" s="54">
        <f>IF(L11="","",(L11+L12)/2)</f>
      </c>
      <c r="E74" s="55"/>
      <c r="F74" s="55"/>
      <c r="G74" s="49"/>
      <c r="H74" s="52"/>
      <c r="I74" s="40"/>
      <c r="J74" s="55"/>
      <c r="K74" s="53"/>
      <c r="L74" s="68"/>
      <c r="M74" s="53"/>
    </row>
    <row r="75" spans="1:13" s="43" customFormat="1" ht="18" customHeight="1">
      <c r="A75" s="55" t="s">
        <v>75</v>
      </c>
      <c r="B75" s="55"/>
      <c r="C75" s="54" t="s">
        <v>15</v>
      </c>
      <c r="D75" s="54">
        <f>IF(L13="","",(L13+L14)/2)</f>
      </c>
      <c r="E75" s="66">
        <f>IF(D75="","",D75/D74*100)</f>
      </c>
      <c r="F75" s="55">
        <v>100</v>
      </c>
      <c r="G75" s="49"/>
      <c r="H75" s="50">
        <f>IF($D75="","",IF($E75&lt;15,"HIGH",IF($E75&gt;85,"LOW",(1.14*F75)*((($D74*0.98)/(($D75-($D74*0.02)))-1)^(1/1.18)))))</f>
      </c>
      <c r="I75" s="40"/>
      <c r="J75" s="55">
        <v>2</v>
      </c>
      <c r="K75" s="55">
        <v>18</v>
      </c>
      <c r="L75" s="67">
        <f>IF(H75="","",IF(H75="high","HIGH",IF(H75="low","LOW",H75*((J75+K75)/J75)/1000)))</f>
      </c>
      <c r="M75" s="53"/>
    </row>
    <row r="76" spans="1:13" s="43" customFormat="1" ht="18" customHeight="1">
      <c r="A76" s="55" t="s">
        <v>76</v>
      </c>
      <c r="B76" s="55"/>
      <c r="C76" s="54" t="s">
        <v>15</v>
      </c>
      <c r="D76" s="54">
        <f>IF(L15="","",(L15+L16)/2)</f>
      </c>
      <c r="E76" s="66">
        <f>IF(D76="","",D76/D74*100)</f>
      </c>
      <c r="F76" s="55">
        <v>100</v>
      </c>
      <c r="G76" s="49"/>
      <c r="H76" s="50">
        <f>IF($D76="","",IF($E76&lt;15,"HIGH",IF($E76&gt;85,"LOW",(1.14*F76)*((($D74*0.98)/(($D76-($D74*0.02)))-1)^(1/1.18)))))</f>
      </c>
      <c r="I76" s="40"/>
      <c r="J76" s="55">
        <v>2</v>
      </c>
      <c r="K76" s="55">
        <v>18</v>
      </c>
      <c r="L76" s="67">
        <f>IF(H76="","",IF(H76="high","HIGH",IF(H76="low","LOW",H76*((J76+K76)/J76)/1000)))</f>
      </c>
      <c r="M76" s="53"/>
    </row>
    <row r="77" spans="1:13" s="43" customFormat="1" ht="18" customHeight="1">
      <c r="A77" s="55" t="s">
        <v>77</v>
      </c>
      <c r="B77" s="55"/>
      <c r="C77" s="54" t="s">
        <v>15</v>
      </c>
      <c r="D77" s="54">
        <f>IF(L17="","",(L17+L18)/2)</f>
      </c>
      <c r="E77" s="66">
        <f>IF(D77="","",D77/D74*100)</f>
      </c>
      <c r="F77" s="55">
        <v>100</v>
      </c>
      <c r="G77" s="49"/>
      <c r="H77" s="50">
        <f>IF($D77="","",IF($E77&lt;15,"HIGH",IF($E77&gt;85,"LOW",(1.14*F77)*((($D74*0.98)/(($D77-($D74*0.02)))-1)^(1/1.18)))))</f>
      </c>
      <c r="I77" s="40"/>
      <c r="J77" s="55">
        <v>2</v>
      </c>
      <c r="K77" s="55">
        <v>18</v>
      </c>
      <c r="L77" s="67">
        <f>IF(H77="","",IF(H77="high","HIGH",IF(H77="low","LOW",H77*((J77+K77)/J77)/1000)))</f>
      </c>
      <c r="M77" s="53"/>
    </row>
    <row r="78" spans="1:13" s="43" customFormat="1" ht="18" customHeight="1">
      <c r="A78" s="55"/>
      <c r="B78" s="55"/>
      <c r="C78" s="54" t="s">
        <v>15</v>
      </c>
      <c r="D78" s="54"/>
      <c r="E78" s="55"/>
      <c r="F78" s="53"/>
      <c r="G78" s="53"/>
      <c r="H78" s="53"/>
      <c r="I78" s="40"/>
      <c r="J78" s="55"/>
      <c r="K78" s="53"/>
      <c r="L78" s="68"/>
      <c r="M78" s="53"/>
    </row>
    <row r="79" spans="1:13" s="43" customFormat="1" ht="18" customHeight="1">
      <c r="A79" s="55" t="s">
        <v>78</v>
      </c>
      <c r="B79" s="55" t="s">
        <v>31</v>
      </c>
      <c r="C79" s="55"/>
      <c r="D79" s="54">
        <f>IF(M11="","",(M11+M12)/2)</f>
      </c>
      <c r="E79" s="55"/>
      <c r="F79" s="55"/>
      <c r="G79" s="49"/>
      <c r="H79" s="52"/>
      <c r="I79" s="53"/>
      <c r="J79" s="55"/>
      <c r="K79" s="53"/>
      <c r="L79" s="68"/>
      <c r="M79" s="53"/>
    </row>
    <row r="80" spans="1:13" s="43" customFormat="1" ht="18" customHeight="1">
      <c r="A80" s="55" t="s">
        <v>79</v>
      </c>
      <c r="B80" s="55"/>
      <c r="C80" s="55"/>
      <c r="D80" s="54">
        <f>IF(M13="","",(M13+M14)/2)</f>
      </c>
      <c r="E80" s="66">
        <f>IF(D80="","",D80/D79*100)</f>
      </c>
      <c r="F80" s="55">
        <v>100</v>
      </c>
      <c r="G80" s="49"/>
      <c r="H80" s="50">
        <f>IF($D80="","",IF($E80&lt;15,"HIGH",IF($E80&gt;85,"LOW",(1.14*F80)*((($D79*0.98)/(($D80-($D79*0.02)))-1)^(1/1.18)))))</f>
      </c>
      <c r="I80" s="53"/>
      <c r="J80" s="55">
        <v>2</v>
      </c>
      <c r="K80" s="55">
        <v>18</v>
      </c>
      <c r="L80" s="67">
        <f>IF(H80="","",IF(H80="high","HIGH",IF(H80="low","LOW",H80*((J80+K80)/J80)/1000)))</f>
      </c>
      <c r="M80" s="53"/>
    </row>
    <row r="81" spans="1:13" s="43" customFormat="1" ht="18" customHeight="1">
      <c r="A81" s="55" t="s">
        <v>80</v>
      </c>
      <c r="B81" s="55"/>
      <c r="C81" s="55"/>
      <c r="D81" s="54">
        <f>IF(M15="","",(M15+M16)/2)</f>
      </c>
      <c r="E81" s="66">
        <f>IF(D81="","",D81/D79*100)</f>
      </c>
      <c r="F81" s="55">
        <v>100</v>
      </c>
      <c r="G81" s="49"/>
      <c r="H81" s="50">
        <f>IF($D81="","",IF($E81&lt;15,"HIGH",IF($E81&gt;85,"LOW",(1.14*F81)*((($D79*0.98)/(($D81-($D79*0.02)))-1)^(1/1.18)))))</f>
      </c>
      <c r="I81" s="53"/>
      <c r="J81" s="55">
        <v>2</v>
      </c>
      <c r="K81" s="55">
        <v>18</v>
      </c>
      <c r="L81" s="67">
        <f>IF(H81="","",IF(H81="high","HIGH",IF(H81="low","LOW",H81*((J81+K81)/J81)/1000)))</f>
      </c>
      <c r="M81" s="53"/>
    </row>
    <row r="82" spans="1:13" s="43" customFormat="1" ht="18" customHeight="1">
      <c r="A82" s="55" t="s">
        <v>81</v>
      </c>
      <c r="B82" s="55"/>
      <c r="C82" s="55"/>
      <c r="D82" s="54">
        <f>IF(M17="","",(M17+M18)/2)</f>
      </c>
      <c r="E82" s="66">
        <f>IF(D82="","",D82/D79*100)</f>
      </c>
      <c r="F82" s="55">
        <v>100</v>
      </c>
      <c r="G82" s="49"/>
      <c r="H82" s="50">
        <f>IF($D82="","",IF($E82&lt;15,"HIGH",IF($E82&gt;85,"LOW",(1.14*F82)*((($D79*0.98)/(($D82-($D79*0.02)))-1)^(1/1.18)))))</f>
      </c>
      <c r="I82" s="53"/>
      <c r="J82" s="55">
        <v>2</v>
      </c>
      <c r="K82" s="55">
        <v>18</v>
      </c>
      <c r="L82" s="67">
        <f>IF(H82="","",IF(H82="high","HIGH",IF(H82="low","LOW",H82*((J82+K82)/J82)/1000)))</f>
      </c>
      <c r="M82" s="53"/>
    </row>
    <row r="83" spans="1:12" s="43" customFormat="1" ht="18" customHeight="1">
      <c r="A83" s="42"/>
      <c r="B83" s="42"/>
      <c r="C83" s="42"/>
      <c r="D83" s="41"/>
      <c r="E83" s="42"/>
      <c r="J83" s="42"/>
      <c r="L83" s="51"/>
    </row>
    <row r="84" spans="2:12" s="43" customFormat="1" ht="18" customHeight="1">
      <c r="B84" s="42"/>
      <c r="C84" s="42"/>
      <c r="D84" s="41"/>
      <c r="E84" s="42"/>
      <c r="F84" s="42"/>
      <c r="H84" s="52"/>
      <c r="J84" s="42"/>
      <c r="L84" s="51"/>
    </row>
    <row r="85" spans="2:12" s="43" customFormat="1" ht="18" customHeight="1">
      <c r="B85" s="42"/>
      <c r="C85" s="42"/>
      <c r="D85" s="42"/>
      <c r="E85" s="42"/>
      <c r="L85" s="51"/>
    </row>
    <row r="86" spans="2:5" s="43" customFormat="1" ht="18" customHeight="1">
      <c r="B86" s="42"/>
      <c r="C86" s="42"/>
      <c r="D86" s="42"/>
      <c r="E86" s="42"/>
    </row>
    <row r="87" spans="2:5" s="43" customFormat="1" ht="18" customHeight="1">
      <c r="B87" s="42"/>
      <c r="C87" s="42"/>
      <c r="D87" s="42"/>
      <c r="E87" s="42"/>
    </row>
    <row r="88" spans="2:5" s="43" customFormat="1" ht="18" customHeight="1">
      <c r="B88" s="42"/>
      <c r="C88" s="42"/>
      <c r="D88" s="42"/>
      <c r="E88" s="42"/>
    </row>
    <row r="89" spans="2:5" s="43" customFormat="1" ht="18" customHeight="1">
      <c r="B89" s="42"/>
      <c r="C89" s="42"/>
      <c r="D89" s="42"/>
      <c r="E89" s="42"/>
    </row>
    <row r="90" spans="2:5" s="43" customFormat="1" ht="18" customHeight="1">
      <c r="B90" s="42"/>
      <c r="C90" s="42"/>
      <c r="D90" s="42"/>
      <c r="E90" s="42"/>
    </row>
    <row r="91" spans="2:5" s="43" customFormat="1" ht="18" customHeight="1">
      <c r="B91" s="42"/>
      <c r="C91" s="42"/>
      <c r="D91" s="42"/>
      <c r="E91" s="42"/>
    </row>
    <row r="92" spans="2:5" s="43" customFormat="1" ht="18" customHeight="1">
      <c r="B92" s="42"/>
      <c r="C92" s="42"/>
      <c r="D92" s="42"/>
      <c r="E92" s="42"/>
    </row>
    <row r="93" spans="2:5" s="43" customFormat="1" ht="18" customHeight="1">
      <c r="B93" s="42"/>
      <c r="C93" s="42"/>
      <c r="D93" s="42"/>
      <c r="E93" s="42"/>
    </row>
    <row r="94" spans="2:5" s="43" customFormat="1" ht="18" customHeight="1">
      <c r="B94" s="42"/>
      <c r="C94" s="42"/>
      <c r="D94" s="42"/>
      <c r="E94" s="42"/>
    </row>
    <row r="95" spans="2:5" s="43" customFormat="1" ht="18" customHeight="1">
      <c r="B95" s="42"/>
      <c r="C95" s="42"/>
      <c r="D95" s="42"/>
      <c r="E95" s="42"/>
    </row>
    <row r="96" spans="2:5" s="43" customFormat="1" ht="18" customHeight="1">
      <c r="B96" s="42"/>
      <c r="C96" s="42"/>
      <c r="D96" s="42"/>
      <c r="E96" s="42"/>
    </row>
    <row r="97" spans="2:5" s="43" customFormat="1" ht="18" customHeight="1">
      <c r="B97" s="42"/>
      <c r="C97" s="42"/>
      <c r="D97" s="42"/>
      <c r="E97" s="42"/>
    </row>
    <row r="98" spans="2:5" s="43" customFormat="1" ht="18" customHeight="1">
      <c r="B98" s="42"/>
      <c r="C98" s="42"/>
      <c r="D98" s="42"/>
      <c r="E98" s="42"/>
    </row>
    <row r="99" spans="2:5" s="43" customFormat="1" ht="18" customHeight="1">
      <c r="B99" s="42"/>
      <c r="C99" s="42"/>
      <c r="D99" s="42"/>
      <c r="E99" s="42"/>
    </row>
    <row r="100" spans="2:5" s="43" customFormat="1" ht="18" customHeight="1">
      <c r="B100" s="42"/>
      <c r="C100" s="42"/>
      <c r="D100" s="42"/>
      <c r="E100" s="42"/>
    </row>
  </sheetData>
  <mergeCells count="2">
    <mergeCell ref="G8:H8"/>
    <mergeCell ref="F7:I7"/>
  </mergeCells>
  <conditionalFormatting sqref="B11:M11 B13:M13 B15:M15 B17:M17">
    <cfRule type="cellIs" priority="1" dxfId="0" operator="greaterThan" stopIfTrue="1">
      <formula>(B11+B12)/2*1.1</formula>
    </cfRule>
    <cfRule type="cellIs" priority="2" dxfId="0" operator="lessThan" stopIfTrue="1">
      <formula>(B11+B12)/2*0.9</formula>
    </cfRule>
  </conditionalFormatting>
  <conditionalFormatting sqref="B12:M12 B14:M14 B16:M16 B18:M18">
    <cfRule type="cellIs" priority="3" dxfId="0" operator="greaterThan" stopIfTrue="1">
      <formula>(B11+B12)/2*1.1</formula>
    </cfRule>
    <cfRule type="cellIs" priority="4" dxfId="0" operator="lessThan" stopIfTrue="1">
      <formula>(B11+B12)/2*0.9</formula>
    </cfRule>
  </conditionalFormatting>
  <printOptions/>
  <pageMargins left="0.75" right="0.75" top="1" bottom="1" header="0.5" footer="0.5"/>
  <pageSetup fitToHeight="1" fitToWidth="1" horizontalDpi="300" verticalDpi="3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19"/>
  <sheetViews>
    <sheetView showGridLines="0" zoomScale="75" zoomScaleNormal="75" workbookViewId="0" topLeftCell="A7">
      <selection activeCell="C6" sqref="C6"/>
    </sheetView>
  </sheetViews>
  <sheetFormatPr defaultColWidth="9.00390625" defaultRowHeight="12.75"/>
  <cols>
    <col min="1" max="1" width="8.75390625" style="6" customWidth="1"/>
    <col min="2" max="13" width="14.75390625" style="6" customWidth="1"/>
    <col min="14" max="16384" width="7.75390625" style="6" customWidth="1"/>
  </cols>
  <sheetData>
    <row r="1" spans="1:9" ht="27.75" customHeight="1">
      <c r="A1"/>
      <c r="B1"/>
      <c r="C1"/>
      <c r="E1"/>
      <c r="G1" s="5"/>
      <c r="H1" s="5"/>
      <c r="I1" s="5"/>
    </row>
    <row r="2" spans="1:9" ht="27.75" customHeight="1">
      <c r="A2"/>
      <c r="B2"/>
      <c r="C2"/>
      <c r="E2"/>
      <c r="G2" s="5"/>
      <c r="H2" s="5"/>
      <c r="I2" s="5"/>
    </row>
    <row r="3" spans="1:9" ht="27.75" customHeight="1">
      <c r="A3"/>
      <c r="B3"/>
      <c r="C3"/>
      <c r="E3"/>
      <c r="G3" s="5"/>
      <c r="H3" s="5"/>
      <c r="I3" s="5"/>
    </row>
    <row r="4" spans="1:9" ht="15" customHeight="1">
      <c r="A4"/>
      <c r="B4"/>
      <c r="C4"/>
      <c r="D4"/>
      <c r="E4"/>
      <c r="G4" s="5"/>
      <c r="H4" s="5"/>
      <c r="I4" s="5"/>
    </row>
    <row r="5" spans="1:9" ht="15" customHeight="1">
      <c r="A5"/>
      <c r="B5"/>
      <c r="C5"/>
      <c r="D5"/>
      <c r="E5"/>
      <c r="G5" s="5"/>
      <c r="H5" s="5"/>
      <c r="I5" s="5"/>
    </row>
    <row r="6" spans="1:9" ht="15.75" customHeight="1">
      <c r="A6"/>
      <c r="B6"/>
      <c r="C6"/>
      <c r="D6"/>
      <c r="E6"/>
      <c r="G6" s="5"/>
      <c r="H6" s="5"/>
      <c r="I6" s="5"/>
    </row>
    <row r="7" spans="1:13" ht="18" customHeight="1">
      <c r="A7" s="26"/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</row>
    <row r="8" spans="1:13" ht="18" customHeight="1">
      <c r="A8" s="26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8" customHeight="1">
      <c r="A9" s="26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5" ht="18" customHeight="1">
      <c r="A10" s="26"/>
      <c r="B10" s="27" t="s">
        <v>8</v>
      </c>
      <c r="C10" s="27" t="s">
        <v>8</v>
      </c>
      <c r="D10" s="27" t="s">
        <v>8</v>
      </c>
      <c r="E10" s="27" t="s">
        <v>8</v>
      </c>
      <c r="F10" s="27" t="s">
        <v>8</v>
      </c>
      <c r="G10" s="27" t="s">
        <v>8</v>
      </c>
      <c r="H10" s="27" t="s">
        <v>8</v>
      </c>
      <c r="I10" s="27" t="s">
        <v>8</v>
      </c>
      <c r="J10" s="27" t="s">
        <v>8</v>
      </c>
      <c r="K10" s="27" t="s">
        <v>8</v>
      </c>
      <c r="L10" s="27" t="s">
        <v>8</v>
      </c>
      <c r="M10" s="27" t="s">
        <v>8</v>
      </c>
      <c r="N10" s="22"/>
      <c r="O10" s="22"/>
    </row>
    <row r="11" spans="1:15" ht="18" customHeight="1">
      <c r="A11" s="25" t="s">
        <v>0</v>
      </c>
      <c r="B11" s="44">
        <f>Summary!B11</f>
        <v>2504</v>
      </c>
      <c r="C11" s="44">
        <f>Summary!C11</f>
        <v>2488</v>
      </c>
      <c r="D11" s="44">
        <f>Summary!D11</f>
        <v>2387</v>
      </c>
      <c r="E11" s="44">
        <f>Summary!E11</f>
        <v>2450</v>
      </c>
      <c r="F11" s="44">
        <f>Summary!F11</f>
        <v>0</v>
      </c>
      <c r="G11" s="44">
        <f>Summary!G11</f>
        <v>0</v>
      </c>
      <c r="H11" s="44">
        <f>Summary!H11</f>
        <v>0</v>
      </c>
      <c r="I11" s="44">
        <f>Summary!I11</f>
        <v>0</v>
      </c>
      <c r="J11" s="44">
        <f>Summary!J11</f>
        <v>0</v>
      </c>
      <c r="K11" s="44">
        <f>Summary!K11</f>
        <v>0</v>
      </c>
      <c r="L11" s="44">
        <f>Summary!L11</f>
        <v>0</v>
      </c>
      <c r="M11" s="44">
        <f>Summary!M11</f>
        <v>0</v>
      </c>
      <c r="N11" s="22"/>
      <c r="O11" s="22"/>
    </row>
    <row r="12" spans="1:15" ht="18" customHeight="1">
      <c r="A12" s="25" t="s">
        <v>1</v>
      </c>
      <c r="B12" s="44">
        <f>Summary!B12</f>
        <v>2560</v>
      </c>
      <c r="C12" s="44">
        <f>Summary!C12</f>
        <v>2532</v>
      </c>
      <c r="D12" s="44">
        <f>Summary!D12</f>
        <v>2259</v>
      </c>
      <c r="E12" s="44">
        <f>Summary!E12</f>
        <v>2356</v>
      </c>
      <c r="F12" s="44">
        <f>Summary!F12</f>
        <v>0</v>
      </c>
      <c r="G12" s="44">
        <f>Summary!G12</f>
        <v>0</v>
      </c>
      <c r="H12" s="44">
        <f>Summary!H12</f>
        <v>0</v>
      </c>
      <c r="I12" s="44">
        <f>Summary!I12</f>
        <v>0</v>
      </c>
      <c r="J12" s="44">
        <f>Summary!J12</f>
        <v>0</v>
      </c>
      <c r="K12" s="44">
        <f>Summary!K12</f>
        <v>0</v>
      </c>
      <c r="L12" s="44">
        <f>Summary!L12</f>
        <v>0</v>
      </c>
      <c r="M12" s="44">
        <f>Summary!M12</f>
        <v>0</v>
      </c>
      <c r="N12" s="21"/>
      <c r="O12" s="21"/>
    </row>
    <row r="13" spans="1:15" ht="18" customHeight="1">
      <c r="A13" s="25"/>
      <c r="B13" s="28" t="s">
        <v>15</v>
      </c>
      <c r="C13" s="28" t="s">
        <v>15</v>
      </c>
      <c r="D13" s="28" t="s">
        <v>15</v>
      </c>
      <c r="E13" s="28" t="s">
        <v>15</v>
      </c>
      <c r="F13" s="28" t="s">
        <v>15</v>
      </c>
      <c r="G13" s="28" t="s">
        <v>15</v>
      </c>
      <c r="H13" s="28" t="s">
        <v>15</v>
      </c>
      <c r="I13" s="28" t="s">
        <v>15</v>
      </c>
      <c r="J13" s="28" t="s">
        <v>15</v>
      </c>
      <c r="K13" s="28" t="s">
        <v>15</v>
      </c>
      <c r="L13" s="28" t="s">
        <v>15</v>
      </c>
      <c r="M13" s="28" t="s">
        <v>15</v>
      </c>
      <c r="N13" s="21"/>
      <c r="O13" s="21"/>
    </row>
    <row r="14" spans="1:15" ht="18" customHeight="1">
      <c r="A14" s="2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1"/>
      <c r="O14" s="21"/>
    </row>
    <row r="15" spans="1:15" ht="18" customHeight="1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1"/>
      <c r="O15" s="21"/>
    </row>
    <row r="16" spans="2:15" ht="18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1"/>
      <c r="O16" s="21"/>
    </row>
    <row r="17" spans="1:15" ht="18" customHeight="1">
      <c r="A17" s="24" t="s">
        <v>2</v>
      </c>
      <c r="B17" s="44">
        <f>Summary!B13</f>
        <v>2559</v>
      </c>
      <c r="C17" s="44">
        <f>Summary!C13</f>
        <v>1392</v>
      </c>
      <c r="D17" s="44">
        <f>Summary!D13</f>
        <v>2311</v>
      </c>
      <c r="E17" s="44">
        <f>Summary!E13</f>
        <v>1227</v>
      </c>
      <c r="F17" s="44">
        <f>Summary!F13</f>
        <v>0</v>
      </c>
      <c r="G17" s="44">
        <f>Summary!G13</f>
        <v>0</v>
      </c>
      <c r="H17" s="44">
        <f>Summary!H13</f>
        <v>0</v>
      </c>
      <c r="I17" s="44">
        <f>Summary!I13</f>
        <v>0</v>
      </c>
      <c r="J17" s="44">
        <f>Summary!J13</f>
        <v>0</v>
      </c>
      <c r="K17" s="44">
        <f>Summary!K13</f>
        <v>0</v>
      </c>
      <c r="L17" s="44">
        <f>Summary!L13</f>
        <v>0</v>
      </c>
      <c r="M17" s="44">
        <f>Summary!M13</f>
        <v>0</v>
      </c>
      <c r="N17" s="21"/>
      <c r="O17" s="21"/>
    </row>
    <row r="18" spans="1:15" ht="18" customHeight="1">
      <c r="A18" s="24" t="s">
        <v>3</v>
      </c>
      <c r="B18" s="44">
        <f>Summary!B14</f>
        <v>2471</v>
      </c>
      <c r="C18" s="44">
        <f>Summary!C14</f>
        <v>1380</v>
      </c>
      <c r="D18" s="44">
        <f>Summary!D14</f>
        <v>2307</v>
      </c>
      <c r="E18" s="44">
        <f>Summary!E14</f>
        <v>1316</v>
      </c>
      <c r="F18" s="44">
        <f>Summary!F14</f>
        <v>0</v>
      </c>
      <c r="G18" s="44">
        <f>Summary!G14</f>
        <v>0</v>
      </c>
      <c r="H18" s="44">
        <f>Summary!H14</f>
        <v>0</v>
      </c>
      <c r="I18" s="44">
        <f>Summary!I14</f>
        <v>0</v>
      </c>
      <c r="J18" s="44">
        <f>Summary!J14</f>
        <v>0</v>
      </c>
      <c r="K18" s="44">
        <f>Summary!K14</f>
        <v>0</v>
      </c>
      <c r="L18" s="44">
        <f>Summary!L14</f>
        <v>0</v>
      </c>
      <c r="M18" s="44">
        <f>Summary!M14</f>
        <v>0</v>
      </c>
      <c r="N18" s="21"/>
      <c r="O18" s="21"/>
    </row>
    <row r="19" spans="2:15" ht="18" customHeight="1">
      <c r="B19" s="28" t="s">
        <v>15</v>
      </c>
      <c r="C19" s="28" t="s">
        <v>15</v>
      </c>
      <c r="D19" s="28" t="s">
        <v>15</v>
      </c>
      <c r="E19" s="28" t="s">
        <v>15</v>
      </c>
      <c r="F19" s="28" t="s">
        <v>15</v>
      </c>
      <c r="G19" s="28" t="s">
        <v>15</v>
      </c>
      <c r="H19" s="28" t="s">
        <v>15</v>
      </c>
      <c r="I19" s="28" t="s">
        <v>15</v>
      </c>
      <c r="J19" s="28" t="s">
        <v>15</v>
      </c>
      <c r="K19" s="28" t="s">
        <v>15</v>
      </c>
      <c r="L19" s="28" t="s">
        <v>15</v>
      </c>
      <c r="M19" s="28" t="s">
        <v>15</v>
      </c>
      <c r="N19" s="21"/>
      <c r="O19" s="21"/>
    </row>
    <row r="20" spans="1:15" ht="18" customHeight="1">
      <c r="A20" s="24"/>
      <c r="B20" s="38" t="str">
        <f>Summary!H25</f>
        <v>LOW</v>
      </c>
      <c r="C20" s="38">
        <f>Summary!H30</f>
        <v>98.48421041493195</v>
      </c>
      <c r="D20" s="38" t="str">
        <f>Summary!H35</f>
        <v>LOW</v>
      </c>
      <c r="E20" s="38">
        <f>Summary!H40</f>
        <v>106.6970002653587</v>
      </c>
      <c r="F20" s="38">
        <f>Summary!H45</f>
      </c>
      <c r="G20" s="38">
        <f>Summary!H50</f>
      </c>
      <c r="H20" s="38">
        <f>Summary!H55</f>
      </c>
      <c r="I20" s="38">
        <f>Summary!H60</f>
      </c>
      <c r="J20" s="38">
        <f>Summary!H65</f>
      </c>
      <c r="K20" s="38">
        <f>Summary!H70</f>
      </c>
      <c r="L20" s="38">
        <f>Summary!H75</f>
      </c>
      <c r="M20" s="38">
        <f>Summary!H80</f>
      </c>
      <c r="N20" s="21"/>
      <c r="O20" s="21"/>
    </row>
    <row r="21" spans="1:15" ht="18" customHeight="1">
      <c r="A21" s="2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1"/>
      <c r="O21" s="21"/>
    </row>
    <row r="22" spans="1:15" ht="18" customHeight="1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1"/>
      <c r="O22" s="21"/>
    </row>
    <row r="23" spans="1:15" ht="18" customHeight="1">
      <c r="A23" s="24" t="s">
        <v>4</v>
      </c>
      <c r="B23" s="44">
        <f>Summary!B15</f>
        <v>2350</v>
      </c>
      <c r="C23" s="44">
        <f>Summary!C15</f>
        <v>700</v>
      </c>
      <c r="D23" s="44">
        <f>Summary!D15</f>
        <v>2214</v>
      </c>
      <c r="E23" s="44">
        <f>Summary!E15</f>
        <v>655</v>
      </c>
      <c r="F23" s="44">
        <f>Summary!F15</f>
        <v>0</v>
      </c>
      <c r="G23" s="44">
        <f>Summary!G15</f>
        <v>0</v>
      </c>
      <c r="H23" s="44">
        <f>Summary!H15</f>
        <v>0</v>
      </c>
      <c r="I23" s="44">
        <f>Summary!I15</f>
        <v>0</v>
      </c>
      <c r="J23" s="44">
        <f>Summary!J15</f>
        <v>0</v>
      </c>
      <c r="K23" s="44">
        <f>Summary!K15</f>
        <v>0</v>
      </c>
      <c r="L23" s="44">
        <f>Summary!L15</f>
        <v>0</v>
      </c>
      <c r="M23" s="44">
        <f>Summary!M15</f>
        <v>0</v>
      </c>
      <c r="N23" s="21"/>
      <c r="O23" s="21"/>
    </row>
    <row r="24" spans="1:15" ht="18" customHeight="1">
      <c r="A24" s="24" t="s">
        <v>5</v>
      </c>
      <c r="B24" s="44">
        <f>Summary!B16</f>
        <v>2239</v>
      </c>
      <c r="C24" s="44">
        <f>Summary!C16</f>
        <v>670</v>
      </c>
      <c r="D24" s="44">
        <f>Summary!D16</f>
        <v>2099</v>
      </c>
      <c r="E24" s="44">
        <f>Summary!E16</f>
        <v>589</v>
      </c>
      <c r="F24" s="44">
        <f>Summary!F16</f>
        <v>0</v>
      </c>
      <c r="G24" s="44">
        <f>Summary!G16</f>
        <v>0</v>
      </c>
      <c r="H24" s="44">
        <f>Summary!H16</f>
        <v>0</v>
      </c>
      <c r="I24" s="44">
        <f>Summary!I16</f>
        <v>0</v>
      </c>
      <c r="J24" s="44">
        <f>Summary!J16</f>
        <v>0</v>
      </c>
      <c r="K24" s="44">
        <f>Summary!K16</f>
        <v>0</v>
      </c>
      <c r="L24" s="44">
        <f>Summary!L16</f>
        <v>0</v>
      </c>
      <c r="M24" s="44">
        <f>Summary!M16</f>
        <v>0</v>
      </c>
      <c r="N24" s="21"/>
      <c r="O24" s="21"/>
    </row>
    <row r="25" spans="1:15" ht="18" customHeight="1">
      <c r="A25" s="24"/>
      <c r="B25" s="28" t="s">
        <v>15</v>
      </c>
      <c r="C25" s="28" t="s">
        <v>15</v>
      </c>
      <c r="D25" s="28" t="s">
        <v>15</v>
      </c>
      <c r="E25" s="28" t="s">
        <v>15</v>
      </c>
      <c r="F25" s="28" t="s">
        <v>15</v>
      </c>
      <c r="G25" s="28" t="s">
        <v>15</v>
      </c>
      <c r="H25" s="28" t="s">
        <v>15</v>
      </c>
      <c r="I25" s="28" t="s">
        <v>15</v>
      </c>
      <c r="J25" s="28" t="s">
        <v>15</v>
      </c>
      <c r="K25" s="28" t="s">
        <v>15</v>
      </c>
      <c r="L25" s="28" t="s">
        <v>15</v>
      </c>
      <c r="M25" s="28" t="s">
        <v>15</v>
      </c>
      <c r="N25" s="21"/>
      <c r="O25" s="21"/>
    </row>
    <row r="26" spans="2:15" ht="18" customHeight="1">
      <c r="B26" s="38" t="str">
        <f>Summary!$H26</f>
        <v>LOW</v>
      </c>
      <c r="C26" s="38">
        <f>Summary!$H31</f>
        <v>278.97861332300505</v>
      </c>
      <c r="D26" s="38" t="str">
        <f>Summary!$H36</f>
        <v>LOW</v>
      </c>
      <c r="E26" s="38">
        <f>Summary!$H41</f>
        <v>297.6338561108401</v>
      </c>
      <c r="F26" s="38">
        <f>Summary!$H46</f>
      </c>
      <c r="G26" s="38">
        <f>Summary!$H51</f>
      </c>
      <c r="H26" s="38">
        <f>Summary!$H56</f>
      </c>
      <c r="I26" s="38">
        <f>Summary!$H61</f>
      </c>
      <c r="J26" s="38">
        <f>Summary!$H66</f>
      </c>
      <c r="K26" s="38">
        <f>Summary!$H71</f>
      </c>
      <c r="L26" s="38">
        <f>Summary!$H76</f>
      </c>
      <c r="M26" s="38">
        <f>Summary!$H81</f>
      </c>
      <c r="N26" s="21"/>
      <c r="O26" s="21"/>
    </row>
    <row r="27" spans="1:15" ht="18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1"/>
      <c r="O27" s="21"/>
    </row>
    <row r="28" spans="1:15" ht="18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1"/>
      <c r="O28" s="21"/>
    </row>
    <row r="29" spans="1:15" ht="18" customHeight="1">
      <c r="A29" s="24" t="s">
        <v>6</v>
      </c>
      <c r="B29" s="44">
        <f>Summary!B17</f>
        <v>2047</v>
      </c>
      <c r="C29" s="44">
        <f>Summary!C17</f>
        <v>284</v>
      </c>
      <c r="D29" s="44">
        <f>Summary!D17</f>
        <v>1780</v>
      </c>
      <c r="E29" s="44">
        <f>Summary!E17</f>
        <v>261</v>
      </c>
      <c r="F29" s="44">
        <f>Summary!F17</f>
        <v>0</v>
      </c>
      <c r="G29" s="44">
        <f>Summary!G17</f>
        <v>0</v>
      </c>
      <c r="H29" s="44">
        <f>Summary!H17</f>
        <v>0</v>
      </c>
      <c r="I29" s="44">
        <f>Summary!I17</f>
        <v>0</v>
      </c>
      <c r="J29" s="44">
        <f>Summary!J17</f>
        <v>0</v>
      </c>
      <c r="K29" s="44">
        <f>Summary!K17</f>
        <v>0</v>
      </c>
      <c r="L29" s="44">
        <f>Summary!L17</f>
        <v>0</v>
      </c>
      <c r="M29" s="44">
        <f>Summary!M17</f>
        <v>0</v>
      </c>
      <c r="N29" s="21"/>
      <c r="O29" s="21"/>
    </row>
    <row r="30" spans="1:15" ht="18" customHeight="1">
      <c r="A30" s="24" t="s">
        <v>7</v>
      </c>
      <c r="B30" s="44">
        <f>Summary!B18</f>
        <v>2018</v>
      </c>
      <c r="C30" s="44">
        <f>Summary!C18</f>
        <v>290</v>
      </c>
      <c r="D30" s="44">
        <f>Summary!D18</f>
        <v>1829</v>
      </c>
      <c r="E30" s="44">
        <f>Summary!E18</f>
        <v>270</v>
      </c>
      <c r="F30" s="44">
        <f>Summary!F18</f>
        <v>0</v>
      </c>
      <c r="G30" s="44">
        <f>Summary!G18</f>
        <v>0</v>
      </c>
      <c r="H30" s="44">
        <f>Summary!H18</f>
        <v>0</v>
      </c>
      <c r="I30" s="44">
        <f>Summary!I18</f>
        <v>0</v>
      </c>
      <c r="J30" s="44">
        <f>Summary!J18</f>
        <v>0</v>
      </c>
      <c r="K30" s="44">
        <f>Summary!K18</f>
        <v>0</v>
      </c>
      <c r="L30" s="44">
        <f>Summary!L18</f>
        <v>0</v>
      </c>
      <c r="M30" s="44">
        <f>Summary!M18</f>
        <v>0</v>
      </c>
      <c r="N30" s="21"/>
      <c r="O30" s="21"/>
    </row>
    <row r="31" spans="1:15" ht="18" customHeight="1">
      <c r="A31" s="24"/>
      <c r="B31" s="28" t="s">
        <v>15</v>
      </c>
      <c r="C31" s="28" t="s">
        <v>15</v>
      </c>
      <c r="D31" s="28" t="s">
        <v>15</v>
      </c>
      <c r="E31" s="28" t="s">
        <v>15</v>
      </c>
      <c r="F31" s="28" t="s">
        <v>15</v>
      </c>
      <c r="G31" s="28" t="s">
        <v>15</v>
      </c>
      <c r="H31" s="28" t="s">
        <v>15</v>
      </c>
      <c r="I31" s="28" t="s">
        <v>15</v>
      </c>
      <c r="J31" s="28" t="s">
        <v>15</v>
      </c>
      <c r="K31" s="28" t="s">
        <v>15</v>
      </c>
      <c r="L31" s="28" t="s">
        <v>15</v>
      </c>
      <c r="M31" s="28" t="s">
        <v>15</v>
      </c>
      <c r="N31" s="21"/>
      <c r="O31" s="21"/>
    </row>
    <row r="32" spans="1:15" ht="18" customHeight="1">
      <c r="A32" s="24"/>
      <c r="B32" s="38">
        <f>Summary!$H27</f>
        <v>35.454363983521404</v>
      </c>
      <c r="C32" s="38" t="str">
        <f>Summary!$H32</f>
        <v>HIGH</v>
      </c>
      <c r="D32" s="38">
        <f>Summary!$H37</f>
        <v>40.50559612082968</v>
      </c>
      <c r="E32" s="38" t="str">
        <f>Summary!$H42</f>
        <v>HIGH</v>
      </c>
      <c r="F32" s="38">
        <f>Summary!$H47</f>
      </c>
      <c r="G32" s="38">
        <f>Summary!$H52</f>
      </c>
      <c r="H32" s="38">
        <f>Summary!$H57</f>
      </c>
      <c r="I32" s="38">
        <f>Summary!$H62</f>
      </c>
      <c r="J32" s="38">
        <f>Summary!$H67</f>
      </c>
      <c r="K32" s="38">
        <f>Summary!$H72</f>
      </c>
      <c r="L32" s="38">
        <f>Summary!$H77</f>
      </c>
      <c r="M32" s="38">
        <f>Summary!$H82</f>
      </c>
      <c r="N32" s="21"/>
      <c r="O32" s="21"/>
    </row>
    <row r="33" spans="1:15" ht="18" customHeight="1">
      <c r="A33" s="30"/>
      <c r="B33" s="31"/>
      <c r="C33" s="33"/>
      <c r="D33" s="33"/>
      <c r="E33" s="33"/>
      <c r="F33" s="33"/>
      <c r="G33" s="33"/>
      <c r="H33" s="21"/>
      <c r="I33" s="21"/>
      <c r="J33" s="21"/>
      <c r="K33" s="21"/>
      <c r="L33" s="21"/>
      <c r="M33" s="21"/>
      <c r="N33" s="21"/>
      <c r="O33" s="21"/>
    </row>
    <row r="34" spans="1:15" ht="18" customHeight="1">
      <c r="A34" s="34"/>
      <c r="B34" s="32"/>
      <c r="C34" s="32"/>
      <c r="D34" s="32"/>
      <c r="E34" s="32"/>
      <c r="F34" s="32"/>
      <c r="G34" s="32"/>
      <c r="H34" s="21"/>
      <c r="I34" s="21"/>
      <c r="J34" s="21"/>
      <c r="K34" s="21"/>
      <c r="L34" s="21"/>
      <c r="M34" s="21"/>
      <c r="N34" s="21"/>
      <c r="O34" s="21"/>
    </row>
    <row r="35" spans="1:15" ht="18" customHeight="1">
      <c r="A35" s="34"/>
      <c r="B35" s="35"/>
      <c r="C35" s="36"/>
      <c r="D35" s="36"/>
      <c r="E35" s="36"/>
      <c r="F35" s="36"/>
      <c r="G35" s="36"/>
      <c r="H35" s="21"/>
      <c r="I35" s="21"/>
      <c r="J35" s="21"/>
      <c r="K35" s="21"/>
      <c r="L35" s="21"/>
      <c r="M35" s="21"/>
      <c r="N35" s="21"/>
      <c r="O35" s="21"/>
    </row>
    <row r="36" spans="1:15" ht="18" customHeight="1">
      <c r="A36" s="2"/>
      <c r="B36" s="5"/>
      <c r="G36" s="5"/>
      <c r="H36" s="20"/>
      <c r="I36" s="20"/>
      <c r="J36" s="22"/>
      <c r="K36" s="22"/>
      <c r="L36" s="22"/>
      <c r="M36" s="22"/>
      <c r="N36" s="22"/>
      <c r="O36" s="22"/>
    </row>
    <row r="37" spans="1:9" ht="18" customHeight="1">
      <c r="A37" s="2"/>
      <c r="B37" s="5"/>
      <c r="G37" s="5"/>
      <c r="H37" s="5"/>
      <c r="I37" s="5"/>
    </row>
    <row r="38" spans="1:9" ht="18" customHeight="1">
      <c r="A38" s="2"/>
      <c r="B38" s="5"/>
      <c r="G38" s="5"/>
      <c r="H38" s="5"/>
      <c r="I38" s="5"/>
    </row>
    <row r="39" spans="1:9" ht="18" customHeight="1">
      <c r="A39" s="8"/>
      <c r="B39" s="5"/>
      <c r="G39" s="5"/>
      <c r="H39" s="5"/>
      <c r="I39" s="5"/>
    </row>
    <row r="40" spans="1:7" ht="18" customHeight="1">
      <c r="A40" s="17"/>
      <c r="B40" s="17"/>
      <c r="C40" s="17"/>
      <c r="D40" s="18" t="s">
        <v>9</v>
      </c>
      <c r="E40" s="17"/>
      <c r="F40" s="17"/>
      <c r="G40" s="17"/>
    </row>
    <row r="41" spans="1:7" ht="18" customHeight="1">
      <c r="A41" s="17"/>
      <c r="B41" s="18"/>
      <c r="C41" s="19"/>
      <c r="D41" s="18"/>
      <c r="E41" s="18"/>
      <c r="F41" s="18"/>
      <c r="G41" s="18"/>
    </row>
    <row r="42" spans="1:7" ht="18" customHeight="1">
      <c r="A42" s="17"/>
      <c r="B42" s="17"/>
      <c r="C42" s="19"/>
      <c r="D42" s="17"/>
      <c r="E42" s="17"/>
      <c r="F42" s="17"/>
      <c r="G42" s="17"/>
    </row>
    <row r="43" spans="1:9" ht="18" customHeight="1">
      <c r="A43" s="20"/>
      <c r="B43" s="17"/>
      <c r="C43" s="17"/>
      <c r="D43" s="17"/>
      <c r="E43" s="17"/>
      <c r="F43" s="17"/>
      <c r="G43" s="17"/>
      <c r="H43" s="5"/>
      <c r="I43" s="5"/>
    </row>
    <row r="44" spans="1:9" ht="18" customHeight="1">
      <c r="A44" s="17"/>
      <c r="B44" s="17"/>
      <c r="C44" s="17"/>
      <c r="D44" s="17"/>
      <c r="E44" s="17"/>
      <c r="F44" s="17"/>
      <c r="G44" s="17"/>
      <c r="H44" s="5"/>
      <c r="I44" s="5"/>
    </row>
    <row r="45" spans="1:7" ht="18" customHeight="1">
      <c r="A45" s="17"/>
      <c r="B45" s="17"/>
      <c r="C45" s="17"/>
      <c r="D45" s="17"/>
      <c r="E45" s="17"/>
      <c r="F45" s="17"/>
      <c r="G45" s="17"/>
    </row>
    <row r="46" spans="1:9" ht="18" customHeight="1">
      <c r="A46" s="17"/>
      <c r="B46" s="17"/>
      <c r="C46" s="17"/>
      <c r="D46" s="17"/>
      <c r="E46" s="17"/>
      <c r="F46" s="17"/>
      <c r="G46" s="17"/>
      <c r="H46" s="5"/>
      <c r="I46" s="5"/>
    </row>
    <row r="47" spans="1:7" ht="18" customHeight="1">
      <c r="A47" s="4"/>
      <c r="B47" s="5"/>
      <c r="C47" s="5"/>
      <c r="D47" s="5"/>
      <c r="G47" s="5"/>
    </row>
    <row r="48" spans="1:7" ht="18" customHeight="1">
      <c r="A48" s="9"/>
      <c r="B48" s="3"/>
      <c r="C48" s="1"/>
      <c r="D48" s="1"/>
      <c r="E48" s="1"/>
      <c r="G48" s="5"/>
    </row>
    <row r="49" spans="1:7" ht="15.75" customHeight="1">
      <c r="A49" s="13"/>
      <c r="B49" s="12"/>
      <c r="C49" s="12"/>
      <c r="D49" s="14"/>
      <c r="G49" s="5"/>
    </row>
    <row r="50" spans="1:9" ht="15" customHeight="1">
      <c r="A50" s="12"/>
      <c r="B50" s="12"/>
      <c r="C50" s="12"/>
      <c r="D50" s="14"/>
      <c r="G50" s="5"/>
      <c r="H50" s="5"/>
      <c r="I50" s="5"/>
    </row>
    <row r="51" spans="1:6" s="5" customFormat="1" ht="15" customHeight="1">
      <c r="A51" s="12"/>
      <c r="B51" s="12"/>
      <c r="C51" s="12"/>
      <c r="D51" s="14"/>
      <c r="E51" s="6"/>
      <c r="F51" s="6"/>
    </row>
    <row r="52" spans="1:7" ht="12.75">
      <c r="A52" s="14"/>
      <c r="B52" s="14"/>
      <c r="C52" s="12"/>
      <c r="D52" s="12"/>
      <c r="G52" s="5"/>
    </row>
    <row r="53" spans="1:7" ht="15" customHeight="1">
      <c r="A53" s="14"/>
      <c r="B53" s="14"/>
      <c r="C53" s="14"/>
      <c r="D53" s="14"/>
      <c r="E53" s="5"/>
      <c r="F53" s="5"/>
      <c r="G53" s="5"/>
    </row>
    <row r="54" spans="1:9" ht="15" customHeight="1">
      <c r="A54" s="15"/>
      <c r="B54" s="14"/>
      <c r="C54" s="12"/>
      <c r="D54" s="14"/>
      <c r="G54" s="5"/>
      <c r="H54" s="5"/>
      <c r="I54" s="5"/>
    </row>
    <row r="55" spans="1:9" ht="15" customHeight="1">
      <c r="A55" s="12"/>
      <c r="B55" s="16"/>
      <c r="C55" s="12"/>
      <c r="D55" s="12"/>
      <c r="G55" s="5"/>
      <c r="H55" s="5"/>
      <c r="I55" s="5"/>
    </row>
    <row r="56" spans="1:7" ht="12.75">
      <c r="A56" s="2"/>
      <c r="B56" s="2"/>
      <c r="G56" s="5"/>
    </row>
    <row r="57" spans="1:7" ht="15" customHeight="1">
      <c r="A57" s="2"/>
      <c r="B57" s="5"/>
      <c r="G57" s="5"/>
    </row>
    <row r="58" spans="1:7" s="7" customFormat="1" ht="15" customHeight="1">
      <c r="A58" s="2"/>
      <c r="B58" s="2"/>
      <c r="C58" s="6"/>
      <c r="D58" s="6"/>
      <c r="E58" s="6"/>
      <c r="F58" s="6"/>
      <c r="G58" s="5"/>
    </row>
    <row r="59" spans="1:7" s="7" customFormat="1" ht="15" customHeight="1">
      <c r="A59" s="2"/>
      <c r="B59" s="5"/>
      <c r="C59" s="6"/>
      <c r="D59" s="6"/>
      <c r="E59" s="6"/>
      <c r="F59" s="6"/>
      <c r="G59" s="5"/>
    </row>
    <row r="60" spans="1:4" ht="12.75">
      <c r="A60" s="2"/>
      <c r="D60" s="5"/>
    </row>
    <row r="61" ht="12.75">
      <c r="D61" s="5"/>
    </row>
    <row r="62" spans="1:4" ht="12.75">
      <c r="A62" s="5"/>
      <c r="D62" s="5"/>
    </row>
    <row r="63" spans="1:4" ht="12.75">
      <c r="A63" s="5"/>
      <c r="D63" s="5"/>
    </row>
    <row r="64" spans="1:4" ht="12.75">
      <c r="A64" s="5"/>
      <c r="D64" s="5"/>
    </row>
    <row r="65" spans="1:4" ht="12.75">
      <c r="A65" s="5"/>
      <c r="D65" s="5"/>
    </row>
    <row r="66" spans="1:4" ht="12.75">
      <c r="A66" s="5"/>
      <c r="D66" s="5"/>
    </row>
    <row r="67" spans="1:4" ht="12.75">
      <c r="A67" s="5"/>
      <c r="D67" s="5"/>
    </row>
    <row r="68" spans="1:4" ht="12.75">
      <c r="A68" s="5"/>
      <c r="C68" s="5"/>
      <c r="D68" s="5"/>
    </row>
    <row r="69" spans="1:4" ht="12.75">
      <c r="A69" s="5"/>
      <c r="D69" s="5"/>
    </row>
    <row r="70" spans="1:2" ht="12.75">
      <c r="A70" s="5"/>
      <c r="B70" s="5"/>
    </row>
    <row r="71" spans="1:2" ht="12.75">
      <c r="A71" s="5"/>
      <c r="B71" s="5"/>
    </row>
    <row r="72" spans="1:2" ht="15.75" customHeight="1">
      <c r="A72" s="10"/>
      <c r="B72" s="5"/>
    </row>
    <row r="73" spans="1:2" ht="15.75" customHeight="1">
      <c r="A73" s="5"/>
      <c r="B73" s="5"/>
    </row>
    <row r="74" spans="1:2" ht="12.75">
      <c r="A74" s="11"/>
      <c r="B74" s="5"/>
    </row>
    <row r="75" spans="1:2" ht="12.75">
      <c r="A75" s="11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10"/>
      <c r="B78" s="5"/>
    </row>
    <row r="79" spans="1:2" ht="12.75">
      <c r="A79" s="10"/>
      <c r="B79" s="5"/>
    </row>
    <row r="80" spans="1:2" ht="12.75">
      <c r="A80" s="10"/>
      <c r="B80" s="5"/>
    </row>
    <row r="81" spans="1:2" ht="12.75">
      <c r="A81" s="10"/>
      <c r="B81" s="5"/>
    </row>
    <row r="82" spans="1:2" ht="12.75">
      <c r="A82" s="10"/>
      <c r="B82" s="5"/>
    </row>
    <row r="83" spans="1:2" ht="12.75">
      <c r="A83" s="10"/>
      <c r="B83" s="5"/>
    </row>
    <row r="84" spans="1:2" ht="12.75">
      <c r="A84" s="10"/>
      <c r="B84" s="5"/>
    </row>
    <row r="85" spans="1:2" ht="12.75">
      <c r="A85" s="10"/>
      <c r="B85" s="5"/>
    </row>
    <row r="86" spans="1:2" ht="12.75">
      <c r="A86" s="10"/>
      <c r="B86" s="5"/>
    </row>
    <row r="87" spans="1:2" ht="12.75">
      <c r="A87" s="10"/>
      <c r="B87" s="5"/>
    </row>
    <row r="88" spans="1:2" ht="12.75">
      <c r="A88" s="10"/>
      <c r="B88" s="5"/>
    </row>
    <row r="89" spans="1:2" ht="12.75">
      <c r="A89" s="10"/>
      <c r="B89" s="5"/>
    </row>
    <row r="90" spans="1:2" ht="12.75">
      <c r="A90" s="10"/>
      <c r="B90" s="5"/>
    </row>
    <row r="91" spans="1:2" ht="12.75">
      <c r="A91" s="10"/>
      <c r="B91" s="5"/>
    </row>
    <row r="92" spans="1:2" ht="12">
      <c r="A92" s="10"/>
      <c r="B92" s="10"/>
    </row>
    <row r="93" spans="1:2" ht="12">
      <c r="A93" s="10"/>
      <c r="B93" s="10"/>
    </row>
    <row r="94" spans="1:2" ht="12">
      <c r="A94" s="10"/>
      <c r="B94" s="10"/>
    </row>
    <row r="95" spans="1:2" ht="12">
      <c r="A95" s="10"/>
      <c r="B95" s="10"/>
    </row>
    <row r="96" spans="1:2" ht="12">
      <c r="A96" s="10"/>
      <c r="B96" s="10"/>
    </row>
    <row r="97" spans="1:2" ht="12">
      <c r="A97" s="10"/>
      <c r="B97" s="10"/>
    </row>
    <row r="98" ht="12">
      <c r="A98" s="10"/>
    </row>
    <row r="99" ht="12">
      <c r="A99" s="10"/>
    </row>
    <row r="104" ht="12">
      <c r="B104" s="10"/>
    </row>
    <row r="105" ht="12">
      <c r="B105" s="10"/>
    </row>
    <row r="106" spans="1:2" ht="12">
      <c r="A106" s="10"/>
      <c r="B106" s="10"/>
    </row>
    <row r="107" spans="1:2" ht="12">
      <c r="A107" s="10"/>
      <c r="B107" s="10"/>
    </row>
    <row r="108" spans="1:2" ht="12">
      <c r="A108" s="10"/>
      <c r="B108" s="10"/>
    </row>
    <row r="109" spans="1:2" ht="12">
      <c r="A109" s="10"/>
      <c r="B109" s="10"/>
    </row>
    <row r="110" spans="1:2" ht="12">
      <c r="A110" s="10"/>
      <c r="B110" s="10"/>
    </row>
    <row r="111" spans="1:2" ht="12">
      <c r="A111" s="10"/>
      <c r="B111" s="10"/>
    </row>
    <row r="112" spans="1:2" ht="12">
      <c r="A112" s="10"/>
      <c r="B112" s="10"/>
    </row>
    <row r="113" spans="1:2" ht="12">
      <c r="A113" s="10"/>
      <c r="B113" s="10"/>
    </row>
    <row r="114" spans="1:2" ht="12">
      <c r="A114" s="10"/>
      <c r="B114" s="10"/>
    </row>
    <row r="115" spans="1:2" ht="12">
      <c r="A115" s="10"/>
      <c r="B115" s="10"/>
    </row>
    <row r="116" spans="1:2" ht="12">
      <c r="A116" s="10"/>
      <c r="B116" s="10"/>
    </row>
    <row r="117" spans="1:2" ht="12">
      <c r="A117" s="10"/>
      <c r="B117" s="10"/>
    </row>
    <row r="118" spans="1:2" ht="12">
      <c r="A118" s="10"/>
      <c r="B118" s="10"/>
    </row>
    <row r="119" spans="1:2" ht="12">
      <c r="A119" s="10"/>
      <c r="B119" s="10"/>
    </row>
    <row r="120" spans="1:2" ht="12">
      <c r="A120" s="10"/>
      <c r="B120" s="10"/>
    </row>
    <row r="121" spans="1:2" ht="12">
      <c r="A121" s="10"/>
      <c r="B121" s="10"/>
    </row>
    <row r="122" spans="1:2" ht="12">
      <c r="A122" s="10"/>
      <c r="B122" s="10"/>
    </row>
    <row r="123" spans="1:2" ht="12">
      <c r="A123" s="10"/>
      <c r="B123" s="10"/>
    </row>
    <row r="124" spans="1:2" ht="12">
      <c r="A124" s="10"/>
      <c r="B124" s="10"/>
    </row>
    <row r="125" spans="1:2" ht="12">
      <c r="A125" s="10"/>
      <c r="B125" s="10"/>
    </row>
    <row r="126" spans="1:2" ht="12">
      <c r="A126" s="10"/>
      <c r="B126" s="10"/>
    </row>
    <row r="127" spans="1:2" ht="12">
      <c r="A127" s="10"/>
      <c r="B127" s="10"/>
    </row>
    <row r="128" spans="1:2" ht="12">
      <c r="A128" s="10"/>
      <c r="B128" s="10"/>
    </row>
    <row r="129" spans="1:2" ht="12">
      <c r="A129" s="10"/>
      <c r="B129" s="10"/>
    </row>
    <row r="130" spans="1:2" ht="12">
      <c r="A130" s="10"/>
      <c r="B130" s="10"/>
    </row>
    <row r="131" spans="1:2" ht="12">
      <c r="A131" s="10"/>
      <c r="B131" s="10"/>
    </row>
    <row r="132" spans="1:2" ht="12">
      <c r="A132" s="10"/>
      <c r="B132" s="10"/>
    </row>
    <row r="133" spans="1:2" ht="12">
      <c r="A133" s="10"/>
      <c r="B133" s="10"/>
    </row>
    <row r="134" spans="1:2" ht="12">
      <c r="A134" s="10"/>
      <c r="B134" s="10"/>
    </row>
    <row r="135" spans="1:2" ht="12">
      <c r="A135" s="10"/>
      <c r="B135" s="10"/>
    </row>
    <row r="136" spans="1:2" ht="12">
      <c r="A136" s="10"/>
      <c r="B136" s="10"/>
    </row>
    <row r="137" spans="1:2" ht="12">
      <c r="A137" s="10"/>
      <c r="B137" s="10"/>
    </row>
    <row r="138" spans="1:2" ht="12">
      <c r="A138" s="10"/>
      <c r="B138" s="10"/>
    </row>
    <row r="139" spans="1:2" ht="12">
      <c r="A139" s="10"/>
      <c r="B139" s="10"/>
    </row>
    <row r="140" spans="1:2" ht="12">
      <c r="A140" s="10"/>
      <c r="B140" s="10"/>
    </row>
    <row r="141" spans="1:2" ht="12">
      <c r="A141" s="10"/>
      <c r="B141" s="10"/>
    </row>
    <row r="142" spans="1:2" ht="12">
      <c r="A142" s="10"/>
      <c r="B142" s="10"/>
    </row>
    <row r="143" spans="1:2" ht="12">
      <c r="A143" s="10"/>
      <c r="B143" s="10"/>
    </row>
    <row r="144" spans="1:2" ht="12">
      <c r="A144" s="10"/>
      <c r="B144" s="10"/>
    </row>
    <row r="145" spans="1:2" ht="12">
      <c r="A145" s="10"/>
      <c r="B145" s="10"/>
    </row>
    <row r="146" spans="1:2" ht="12">
      <c r="A146" s="10"/>
      <c r="B146" s="10"/>
    </row>
    <row r="147" spans="1:2" ht="12">
      <c r="A147" s="10"/>
      <c r="B147" s="10"/>
    </row>
    <row r="148" spans="1:2" ht="12">
      <c r="A148" s="10"/>
      <c r="B148" s="10"/>
    </row>
    <row r="149" spans="1:2" ht="12">
      <c r="A149" s="10"/>
      <c r="B149" s="10"/>
    </row>
    <row r="150" spans="1:2" ht="12">
      <c r="A150" s="10"/>
      <c r="B150" s="10"/>
    </row>
    <row r="151" spans="1:2" ht="12">
      <c r="A151" s="10"/>
      <c r="B151" s="10"/>
    </row>
    <row r="152" spans="1:2" ht="12">
      <c r="A152" s="10"/>
      <c r="B152" s="10"/>
    </row>
    <row r="153" spans="1:2" ht="12">
      <c r="A153" s="10"/>
      <c r="B153" s="10"/>
    </row>
    <row r="154" spans="1:2" ht="12">
      <c r="A154" s="10"/>
      <c r="B154" s="10"/>
    </row>
    <row r="155" spans="1:2" ht="12">
      <c r="A155" s="10"/>
      <c r="B155" s="10"/>
    </row>
    <row r="156" spans="1:2" ht="12">
      <c r="A156" s="10"/>
      <c r="B156" s="10"/>
    </row>
    <row r="157" spans="1:2" ht="12">
      <c r="A157" s="10"/>
      <c r="B157" s="10"/>
    </row>
    <row r="158" spans="1:2" ht="12">
      <c r="A158" s="10"/>
      <c r="B158" s="10"/>
    </row>
    <row r="159" spans="1:2" ht="12">
      <c r="A159" s="10"/>
      <c r="B159" s="10"/>
    </row>
    <row r="160" spans="1:2" ht="12">
      <c r="A160" s="10"/>
      <c r="B160" s="10"/>
    </row>
    <row r="161" spans="1:2" ht="12">
      <c r="A161" s="10"/>
      <c r="B161" s="10"/>
    </row>
    <row r="162" spans="1:2" ht="12">
      <c r="A162" s="10"/>
      <c r="B162" s="10"/>
    </row>
    <row r="163" spans="1:2" ht="12">
      <c r="A163" s="10"/>
      <c r="B163" s="10"/>
    </row>
    <row r="164" spans="1:2" ht="12">
      <c r="A164" s="10"/>
      <c r="B164" s="10"/>
    </row>
    <row r="165" spans="1:2" ht="12">
      <c r="A165" s="10"/>
      <c r="B165" s="10"/>
    </row>
    <row r="166" spans="1:2" ht="12">
      <c r="A166" s="10"/>
      <c r="B166" s="10"/>
    </row>
    <row r="167" spans="1:2" ht="12">
      <c r="A167" s="10"/>
      <c r="B167" s="10"/>
    </row>
    <row r="168" spans="1:2" ht="12">
      <c r="A168" s="10"/>
      <c r="B168" s="10"/>
    </row>
    <row r="169" spans="1:2" ht="12">
      <c r="A169" s="10"/>
      <c r="B169" s="10"/>
    </row>
    <row r="170" ht="12">
      <c r="A170" s="10"/>
    </row>
    <row r="171" ht="12">
      <c r="A171" s="10"/>
    </row>
    <row r="176" ht="12">
      <c r="B176" s="10"/>
    </row>
    <row r="177" ht="12">
      <c r="B177" s="10"/>
    </row>
    <row r="178" spans="1:2" ht="12">
      <c r="A178" s="10"/>
      <c r="B178" s="10"/>
    </row>
    <row r="179" spans="1:2" ht="12">
      <c r="A179" s="10"/>
      <c r="B179" s="10"/>
    </row>
    <row r="180" spans="1:2" ht="12">
      <c r="A180" s="10"/>
      <c r="B180" s="10"/>
    </row>
    <row r="181" spans="1:2" ht="12">
      <c r="A181" s="10"/>
      <c r="B181" s="10"/>
    </row>
    <row r="182" spans="1:2" ht="12">
      <c r="A182" s="10"/>
      <c r="B182" s="10"/>
    </row>
    <row r="183" spans="1:2" ht="12">
      <c r="A183" s="10"/>
      <c r="B183" s="10"/>
    </row>
    <row r="184" spans="1:2" ht="12">
      <c r="A184" s="10"/>
      <c r="B184" s="10"/>
    </row>
    <row r="185" spans="1:2" ht="12">
      <c r="A185" s="10"/>
      <c r="B185" s="10"/>
    </row>
    <row r="186" spans="1:2" ht="12">
      <c r="A186" s="10"/>
      <c r="B186" s="10"/>
    </row>
    <row r="187" spans="1:2" ht="12">
      <c r="A187" s="10"/>
      <c r="B187" s="10"/>
    </row>
    <row r="188" spans="1:2" ht="12">
      <c r="A188" s="10"/>
      <c r="B188" s="10"/>
    </row>
    <row r="189" spans="1:2" ht="12">
      <c r="A189" s="10"/>
      <c r="B189" s="10"/>
    </row>
    <row r="190" spans="1:2" ht="12">
      <c r="A190" s="10"/>
      <c r="B190" s="10"/>
    </row>
    <row r="191" spans="1:2" ht="12">
      <c r="A191" s="10"/>
      <c r="B191" s="10"/>
    </row>
    <row r="192" spans="1:2" ht="12">
      <c r="A192" s="10"/>
      <c r="B192" s="10"/>
    </row>
    <row r="193" spans="1:2" ht="12">
      <c r="A193" s="10"/>
      <c r="B193" s="10"/>
    </row>
    <row r="194" spans="1:2" ht="12">
      <c r="A194" s="10"/>
      <c r="B194" s="10"/>
    </row>
    <row r="195" spans="1:2" ht="12">
      <c r="A195" s="10"/>
      <c r="B195" s="10"/>
    </row>
    <row r="196" spans="1:2" ht="12">
      <c r="A196" s="10"/>
      <c r="B196" s="10"/>
    </row>
    <row r="197" spans="1:2" ht="12">
      <c r="A197" s="10"/>
      <c r="B197" s="10"/>
    </row>
    <row r="198" spans="1:2" ht="12">
      <c r="A198" s="10"/>
      <c r="B198" s="10"/>
    </row>
    <row r="199" spans="1:2" ht="12">
      <c r="A199" s="10"/>
      <c r="B199" s="10"/>
    </row>
    <row r="200" spans="1:2" ht="12">
      <c r="A200" s="10"/>
      <c r="B200" s="10"/>
    </row>
    <row r="201" spans="1:2" ht="12">
      <c r="A201" s="10"/>
      <c r="B201" s="10"/>
    </row>
    <row r="202" spans="1:2" ht="12">
      <c r="A202" s="10"/>
      <c r="B202" s="10"/>
    </row>
    <row r="203" spans="1:2" ht="12">
      <c r="A203" s="10"/>
      <c r="B203" s="10"/>
    </row>
    <row r="204" spans="1:2" ht="12">
      <c r="A204" s="10"/>
      <c r="B204" s="10"/>
    </row>
    <row r="205" spans="1:2" ht="12">
      <c r="A205" s="10"/>
      <c r="B205" s="10"/>
    </row>
    <row r="206" spans="1:2" ht="12">
      <c r="A206" s="10"/>
      <c r="B206" s="10"/>
    </row>
    <row r="207" spans="1:2" ht="12">
      <c r="A207" s="10"/>
      <c r="B207" s="10"/>
    </row>
    <row r="208" spans="1:2" ht="12">
      <c r="A208" s="10"/>
      <c r="B208" s="10"/>
    </row>
    <row r="209" spans="1:2" ht="12">
      <c r="A209" s="10"/>
      <c r="B209" s="10"/>
    </row>
    <row r="210" spans="1:2" ht="12">
      <c r="A210" s="10"/>
      <c r="B210" s="10"/>
    </row>
    <row r="211" spans="1:2" ht="12">
      <c r="A211" s="10"/>
      <c r="B211" s="10"/>
    </row>
    <row r="212" spans="1:2" ht="12">
      <c r="A212" s="10"/>
      <c r="B212" s="10"/>
    </row>
    <row r="213" spans="1:2" ht="12">
      <c r="A213" s="10"/>
      <c r="B213" s="10"/>
    </row>
    <row r="214" spans="1:2" ht="12">
      <c r="A214" s="10"/>
      <c r="B214" s="10"/>
    </row>
    <row r="215" spans="1:2" ht="12">
      <c r="A215" s="10"/>
      <c r="B215" s="10"/>
    </row>
    <row r="216" spans="1:2" ht="12">
      <c r="A216" s="10"/>
      <c r="B216" s="10"/>
    </row>
    <row r="217" spans="1:2" ht="12">
      <c r="A217" s="10"/>
      <c r="B217" s="10"/>
    </row>
    <row r="218" ht="12">
      <c r="A218" s="10"/>
    </row>
    <row r="219" ht="12">
      <c r="A219" s="10"/>
    </row>
  </sheetData>
  <mergeCells count="12">
    <mergeCell ref="F7:F9"/>
    <mergeCell ref="K7:K9"/>
    <mergeCell ref="L7:L9"/>
    <mergeCell ref="J7:J9"/>
    <mergeCell ref="M7:M9"/>
    <mergeCell ref="B7:B9"/>
    <mergeCell ref="G7:G9"/>
    <mergeCell ref="H7:H9"/>
    <mergeCell ref="I7:I9"/>
    <mergeCell ref="C7:C9"/>
    <mergeCell ref="D7:D9"/>
    <mergeCell ref="E7:E9"/>
  </mergeCells>
  <conditionalFormatting sqref="B11:M11 B17:M17 B23:M23 B29:M29">
    <cfRule type="cellIs" priority="1" dxfId="0" operator="greaterThan" stopIfTrue="1">
      <formula>(B11+B12)/2*1.1</formula>
    </cfRule>
    <cfRule type="cellIs" priority="2" dxfId="0" operator="lessThan" stopIfTrue="1">
      <formula>(B11+B12)/2*0.9</formula>
    </cfRule>
  </conditionalFormatting>
  <conditionalFormatting sqref="B12:M12 B18:M18 B24:M24 B30:M30">
    <cfRule type="cellIs" priority="3" dxfId="0" operator="greaterThan" stopIfTrue="1">
      <formula>(B11+B12)/2*1.1</formula>
    </cfRule>
    <cfRule type="cellIs" priority="4" dxfId="0" operator="lessThan" stopIfTrue="1">
      <formula>(B11+B12)/2*0.9</formula>
    </cfRule>
  </conditionalFormatting>
  <printOptions horizontalCentered="1"/>
  <pageMargins left="0.5" right="0.5" top="0.5" bottom="0.5" header="0.5" footer="0.5"/>
  <pageSetup fitToHeight="1" fitToWidth="1" orientation="portrait" scale="86" r:id="rId1"/>
  <headerFooter alignWithMargins="0">
    <oddHeader>&amp;C&amp;F    &amp;T&amp;D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Hybrizyme Corp.</dc:creator>
  <cp:keywords/>
  <dc:description/>
  <cp:lastModifiedBy>Thomas N. Stewart</cp:lastModifiedBy>
  <cp:lastPrinted>2006-05-24T12:17:14Z</cp:lastPrinted>
  <dcterms:created xsi:type="dcterms:W3CDTF">1999-01-05T14:25:31Z</dcterms:created>
  <dcterms:modified xsi:type="dcterms:W3CDTF">2006-05-25T03:06:38Z</dcterms:modified>
  <cp:category/>
  <cp:version/>
  <cp:contentType/>
  <cp:contentStatus/>
</cp:coreProperties>
</file>